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Teddy Östreicher\Desktop\Sport\DBS\DBS-Boccia\DM2023\"/>
    </mc:Choice>
  </mc:AlternateContent>
  <xr:revisionPtr revIDLastSave="0" documentId="13_ncr:1_{6C6C486B-C3F1-40EA-9A7A-F2FD5974A6DF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SpPl. Vorrd." sheetId="4" r:id="rId1"/>
    <sheet name="Auswertung" sheetId="5" r:id="rId2"/>
    <sheet name="SpPl. Zw.u.End-Rd." sheetId="1" r:id="rId3"/>
  </sheets>
  <externalReferences>
    <externalReference r:id="rId4"/>
  </externalReferences>
  <definedNames>
    <definedName name="_xlnm.Print_Titles" localSheetId="0">'SpPl. Vorrd.'!$16:$18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0" i="1" l="1"/>
  <c r="D2" i="5"/>
  <c r="C3" i="5"/>
  <c r="E3" i="5"/>
  <c r="G3" i="5"/>
  <c r="I3" i="5"/>
  <c r="K3" i="5"/>
  <c r="M3" i="5"/>
  <c r="O3" i="5"/>
  <c r="Q3" i="5"/>
  <c r="S3" i="5"/>
  <c r="B6" i="5"/>
  <c r="E6" i="5"/>
  <c r="E7" i="5" s="1"/>
  <c r="F6" i="5"/>
  <c r="G6" i="5"/>
  <c r="H6" i="5"/>
  <c r="I6" i="5"/>
  <c r="I7" i="5" s="1"/>
  <c r="J6" i="5"/>
  <c r="K6" i="5"/>
  <c r="L6" i="5"/>
  <c r="M6" i="5"/>
  <c r="M7" i="5" s="1"/>
  <c r="N6" i="5"/>
  <c r="O6" i="5"/>
  <c r="P6" i="5"/>
  <c r="Q6" i="5"/>
  <c r="Q7" i="5" s="1"/>
  <c r="R6" i="5"/>
  <c r="S6" i="5"/>
  <c r="T6" i="5"/>
  <c r="U6" i="5"/>
  <c r="V6" i="5"/>
  <c r="G7" i="5"/>
  <c r="H7" i="5"/>
  <c r="K7" i="5"/>
  <c r="L7" i="5"/>
  <c r="N7" i="5"/>
  <c r="O7" i="5"/>
  <c r="P7" i="5"/>
  <c r="S7" i="5"/>
  <c r="T7" i="5"/>
  <c r="B8" i="5"/>
  <c r="C8" i="5"/>
  <c r="D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C9" i="5"/>
  <c r="D9" i="5"/>
  <c r="I9" i="5"/>
  <c r="J9" i="5"/>
  <c r="M9" i="5"/>
  <c r="N9" i="5"/>
  <c r="Q9" i="5"/>
  <c r="R9" i="5"/>
  <c r="B10" i="5"/>
  <c r="C10" i="5"/>
  <c r="D10" i="5"/>
  <c r="E10" i="5"/>
  <c r="F10" i="5"/>
  <c r="V10" i="5" s="1"/>
  <c r="I10" i="5"/>
  <c r="J10" i="5"/>
  <c r="K10" i="5"/>
  <c r="K11" i="5" s="1"/>
  <c r="L10" i="5"/>
  <c r="M10" i="5"/>
  <c r="N10" i="5"/>
  <c r="O10" i="5"/>
  <c r="O11" i="5" s="1"/>
  <c r="P10" i="5"/>
  <c r="Q10" i="5"/>
  <c r="R10" i="5"/>
  <c r="S10" i="5"/>
  <c r="S11" i="5" s="1"/>
  <c r="T10" i="5"/>
  <c r="C11" i="5"/>
  <c r="D11" i="5"/>
  <c r="I11" i="5"/>
  <c r="J11" i="5"/>
  <c r="L11" i="5"/>
  <c r="M11" i="5"/>
  <c r="N11" i="5"/>
  <c r="Q11" i="5"/>
  <c r="R11" i="5"/>
  <c r="B12" i="5"/>
  <c r="C12" i="5"/>
  <c r="D12" i="5"/>
  <c r="E12" i="5"/>
  <c r="U12" i="5" s="1"/>
  <c r="F12" i="5"/>
  <c r="G12" i="5"/>
  <c r="H12" i="5"/>
  <c r="K12" i="5"/>
  <c r="L12" i="5"/>
  <c r="M12" i="5"/>
  <c r="N12" i="5"/>
  <c r="O12" i="5"/>
  <c r="P12" i="5"/>
  <c r="Q12" i="5"/>
  <c r="R12" i="5"/>
  <c r="S12" i="5"/>
  <c r="T12" i="5"/>
  <c r="V12" i="5"/>
  <c r="E13" i="5"/>
  <c r="F13" i="5"/>
  <c r="K13" i="5"/>
  <c r="L13" i="5"/>
  <c r="O13" i="5"/>
  <c r="P13" i="5"/>
  <c r="S13" i="5"/>
  <c r="T13" i="5"/>
  <c r="B14" i="5"/>
  <c r="C14" i="5"/>
  <c r="C15" i="5" s="1"/>
  <c r="D14" i="5"/>
  <c r="E14" i="5"/>
  <c r="F14" i="5"/>
  <c r="G14" i="5"/>
  <c r="G15" i="5" s="1"/>
  <c r="H14" i="5"/>
  <c r="I14" i="5"/>
  <c r="J14" i="5"/>
  <c r="M14" i="5"/>
  <c r="M15" i="5" s="1"/>
  <c r="N14" i="5"/>
  <c r="O14" i="5"/>
  <c r="P14" i="5"/>
  <c r="Q14" i="5"/>
  <c r="Q15" i="5" s="1"/>
  <c r="R14" i="5"/>
  <c r="S14" i="5"/>
  <c r="T14" i="5"/>
  <c r="U14" i="5"/>
  <c r="V14" i="5"/>
  <c r="D15" i="5"/>
  <c r="E15" i="5"/>
  <c r="F15" i="5"/>
  <c r="I15" i="5"/>
  <c r="J15" i="5"/>
  <c r="N15" i="5"/>
  <c r="O15" i="5"/>
  <c r="P15" i="5"/>
  <c r="R15" i="5"/>
  <c r="S15" i="5"/>
  <c r="T15" i="5"/>
  <c r="B16" i="5"/>
  <c r="C16" i="5"/>
  <c r="D16" i="5"/>
  <c r="E16" i="5"/>
  <c r="F16" i="5"/>
  <c r="G16" i="5"/>
  <c r="H16" i="5"/>
  <c r="I16" i="5"/>
  <c r="J16" i="5"/>
  <c r="K16" i="5"/>
  <c r="L16" i="5"/>
  <c r="O16" i="5"/>
  <c r="P16" i="5"/>
  <c r="Q16" i="5"/>
  <c r="R16" i="5"/>
  <c r="S16" i="5"/>
  <c r="T16" i="5"/>
  <c r="U16" i="5"/>
  <c r="C17" i="5"/>
  <c r="D17" i="5"/>
  <c r="G17" i="5"/>
  <c r="H17" i="5"/>
  <c r="K17" i="5"/>
  <c r="L17" i="5"/>
  <c r="Q17" i="5"/>
  <c r="R17" i="5"/>
  <c r="B18" i="5"/>
  <c r="C18" i="5"/>
  <c r="D18" i="5"/>
  <c r="E18" i="5"/>
  <c r="F19" i="5" s="1"/>
  <c r="F18" i="5"/>
  <c r="V18" i="5" s="1"/>
  <c r="G18" i="5"/>
  <c r="H18" i="5"/>
  <c r="I18" i="5"/>
  <c r="I19" i="5" s="1"/>
  <c r="J18" i="5"/>
  <c r="K18" i="5"/>
  <c r="L18" i="5"/>
  <c r="M18" i="5"/>
  <c r="M19" i="5" s="1"/>
  <c r="N18" i="5"/>
  <c r="Q18" i="5"/>
  <c r="R18" i="5"/>
  <c r="S18" i="5"/>
  <c r="S19" i="5" s="1"/>
  <c r="T18" i="5"/>
  <c r="C19" i="5"/>
  <c r="D19" i="5"/>
  <c r="G19" i="5"/>
  <c r="H19" i="5"/>
  <c r="J19" i="5"/>
  <c r="K19" i="5"/>
  <c r="L19" i="5"/>
  <c r="Q19" i="5"/>
  <c r="R19" i="5"/>
  <c r="T19" i="5"/>
  <c r="B20" i="5"/>
  <c r="C20" i="5"/>
  <c r="D20" i="5"/>
  <c r="E20" i="5"/>
  <c r="U20" i="5" s="1"/>
  <c r="F20" i="5"/>
  <c r="G20" i="5"/>
  <c r="H20" i="5"/>
  <c r="I20" i="5"/>
  <c r="J20" i="5"/>
  <c r="K20" i="5"/>
  <c r="L20" i="5"/>
  <c r="M20" i="5"/>
  <c r="N20" i="5"/>
  <c r="O20" i="5"/>
  <c r="P20" i="5"/>
  <c r="S20" i="5"/>
  <c r="T20" i="5"/>
  <c r="V20" i="5"/>
  <c r="E21" i="5"/>
  <c r="F21" i="5"/>
  <c r="I21" i="5"/>
  <c r="J21" i="5"/>
  <c r="M21" i="5"/>
  <c r="N21" i="5"/>
  <c r="S21" i="5"/>
  <c r="T21" i="5"/>
  <c r="B22" i="5"/>
  <c r="C22" i="5"/>
  <c r="C23" i="5" s="1"/>
  <c r="D22" i="5"/>
  <c r="E22" i="5"/>
  <c r="F22" i="5"/>
  <c r="G22" i="5"/>
  <c r="G23" i="5" s="1"/>
  <c r="H22" i="5"/>
  <c r="I22" i="5"/>
  <c r="J22" i="5"/>
  <c r="K22" i="5"/>
  <c r="K23" i="5" s="1"/>
  <c r="L22" i="5"/>
  <c r="M22" i="5"/>
  <c r="N22" i="5"/>
  <c r="O22" i="5"/>
  <c r="O23" i="5" s="1"/>
  <c r="P22" i="5"/>
  <c r="Q22" i="5"/>
  <c r="R22" i="5"/>
  <c r="U22" i="5"/>
  <c r="V22" i="5"/>
  <c r="E23" i="5"/>
  <c r="F23" i="5"/>
  <c r="I23" i="5"/>
  <c r="J23" i="5"/>
  <c r="L23" i="5"/>
  <c r="M23" i="5"/>
  <c r="N23" i="5"/>
  <c r="Q23" i="5"/>
  <c r="R23" i="5"/>
  <c r="D27" i="5"/>
  <c r="C28" i="5"/>
  <c r="E28" i="5"/>
  <c r="G28" i="5"/>
  <c r="I28" i="5"/>
  <c r="K28" i="5"/>
  <c r="M28" i="5"/>
  <c r="O28" i="5"/>
  <c r="Q28" i="5"/>
  <c r="S28" i="5"/>
  <c r="B31" i="5"/>
  <c r="E31" i="5"/>
  <c r="F31" i="5"/>
  <c r="G31" i="5"/>
  <c r="U31" i="5" s="1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G32" i="5"/>
  <c r="H32" i="5"/>
  <c r="K32" i="5"/>
  <c r="L32" i="5"/>
  <c r="O32" i="5"/>
  <c r="P32" i="5"/>
  <c r="S32" i="5"/>
  <c r="T32" i="5"/>
  <c r="B33" i="5"/>
  <c r="C33" i="5"/>
  <c r="C34" i="5" s="1"/>
  <c r="D33" i="5"/>
  <c r="G33" i="5"/>
  <c r="H33" i="5"/>
  <c r="I33" i="5"/>
  <c r="I34" i="5" s="1"/>
  <c r="J33" i="5"/>
  <c r="K33" i="5"/>
  <c r="L33" i="5"/>
  <c r="M33" i="5"/>
  <c r="M34" i="5" s="1"/>
  <c r="N33" i="5"/>
  <c r="O33" i="5"/>
  <c r="P33" i="5"/>
  <c r="Q33" i="5"/>
  <c r="Q34" i="5" s="1"/>
  <c r="R33" i="5"/>
  <c r="S33" i="5"/>
  <c r="T33" i="5"/>
  <c r="U33" i="5"/>
  <c r="V33" i="5"/>
  <c r="D34" i="5"/>
  <c r="G34" i="5"/>
  <c r="H34" i="5"/>
  <c r="J34" i="5"/>
  <c r="K34" i="5"/>
  <c r="L34" i="5"/>
  <c r="N34" i="5"/>
  <c r="O34" i="5"/>
  <c r="P34" i="5"/>
  <c r="R34" i="5"/>
  <c r="S34" i="5"/>
  <c r="T34" i="5"/>
  <c r="B35" i="5"/>
  <c r="C35" i="5"/>
  <c r="D35" i="5"/>
  <c r="E35" i="5"/>
  <c r="F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C36" i="5"/>
  <c r="D36" i="5"/>
  <c r="I36" i="5"/>
  <c r="J36" i="5"/>
  <c r="M36" i="5"/>
  <c r="N36" i="5"/>
  <c r="Q36" i="5"/>
  <c r="R36" i="5"/>
  <c r="B37" i="5"/>
  <c r="C37" i="5"/>
  <c r="D37" i="5"/>
  <c r="E37" i="5"/>
  <c r="F37" i="5"/>
  <c r="V37" i="5" s="1"/>
  <c r="G37" i="5"/>
  <c r="H37" i="5"/>
  <c r="K37" i="5"/>
  <c r="K38" i="5" s="1"/>
  <c r="L37" i="5"/>
  <c r="M37" i="5"/>
  <c r="N37" i="5"/>
  <c r="O37" i="5"/>
  <c r="O38" i="5" s="1"/>
  <c r="P37" i="5"/>
  <c r="Q37" i="5"/>
  <c r="R37" i="5"/>
  <c r="S37" i="5"/>
  <c r="S38" i="5" s="1"/>
  <c r="T37" i="5"/>
  <c r="C38" i="5"/>
  <c r="D38" i="5"/>
  <c r="F38" i="5"/>
  <c r="G38" i="5"/>
  <c r="H38" i="5"/>
  <c r="L38" i="5"/>
  <c r="M38" i="5"/>
  <c r="N38" i="5"/>
  <c r="P38" i="5"/>
  <c r="Q38" i="5"/>
  <c r="R38" i="5"/>
  <c r="T38" i="5"/>
  <c r="B39" i="5"/>
  <c r="C39" i="5"/>
  <c r="D39" i="5"/>
  <c r="E39" i="5"/>
  <c r="F39" i="5"/>
  <c r="G39" i="5"/>
  <c r="H39" i="5"/>
  <c r="I39" i="5"/>
  <c r="J39" i="5"/>
  <c r="M39" i="5"/>
  <c r="N39" i="5"/>
  <c r="O39" i="5"/>
  <c r="P39" i="5"/>
  <c r="Q39" i="5"/>
  <c r="R39" i="5"/>
  <c r="S39" i="5"/>
  <c r="S40" i="5" s="1"/>
  <c r="T39" i="5"/>
  <c r="E40" i="5"/>
  <c r="F40" i="5"/>
  <c r="I40" i="5"/>
  <c r="J40" i="5"/>
  <c r="O40" i="5"/>
  <c r="P40" i="5"/>
  <c r="T40" i="5"/>
  <c r="B41" i="5"/>
  <c r="C41" i="5"/>
  <c r="C42" i="5" s="1"/>
  <c r="D41" i="5"/>
  <c r="E41" i="5"/>
  <c r="F41" i="5"/>
  <c r="G41" i="5"/>
  <c r="G42" i="5" s="1"/>
  <c r="H41" i="5"/>
  <c r="I41" i="5"/>
  <c r="J41" i="5"/>
  <c r="K41" i="5"/>
  <c r="K42" i="5" s="1"/>
  <c r="L41" i="5"/>
  <c r="O41" i="5"/>
  <c r="P41" i="5"/>
  <c r="Q41" i="5"/>
  <c r="Q42" i="5" s="1"/>
  <c r="R41" i="5"/>
  <c r="S41" i="5"/>
  <c r="T41" i="5"/>
  <c r="U41" i="5"/>
  <c r="V41" i="5"/>
  <c r="D42" i="5"/>
  <c r="E42" i="5"/>
  <c r="F42" i="5"/>
  <c r="I42" i="5"/>
  <c r="J42" i="5"/>
  <c r="L42" i="5"/>
  <c r="O42" i="5"/>
  <c r="P42" i="5"/>
  <c r="S42" i="5"/>
  <c r="T42" i="5"/>
  <c r="B43" i="5"/>
  <c r="C43" i="5"/>
  <c r="D44" i="5" s="1"/>
  <c r="D43" i="5"/>
  <c r="E43" i="5"/>
  <c r="F43" i="5"/>
  <c r="G43" i="5"/>
  <c r="H43" i="5"/>
  <c r="I43" i="5"/>
  <c r="J43" i="5"/>
  <c r="J44" i="5" s="1"/>
  <c r="K43" i="5"/>
  <c r="K44" i="5" s="1"/>
  <c r="L43" i="5"/>
  <c r="M43" i="5"/>
  <c r="N43" i="5"/>
  <c r="N44" i="5" s="1"/>
  <c r="Q43" i="5"/>
  <c r="R44" i="5" s="1"/>
  <c r="R43" i="5"/>
  <c r="S43" i="5"/>
  <c r="T43" i="5"/>
  <c r="T44" i="5" s="1"/>
  <c r="U43" i="5"/>
  <c r="C44" i="5"/>
  <c r="G44" i="5"/>
  <c r="H44" i="5"/>
  <c r="L44" i="5"/>
  <c r="Q44" i="5"/>
  <c r="S44" i="5"/>
  <c r="B45" i="5"/>
  <c r="C45" i="5"/>
  <c r="D45" i="5"/>
  <c r="E45" i="5"/>
  <c r="U45" i="5" s="1"/>
  <c r="F45" i="5"/>
  <c r="G45" i="5"/>
  <c r="H45" i="5"/>
  <c r="I45" i="5"/>
  <c r="J45" i="5"/>
  <c r="K45" i="5"/>
  <c r="L45" i="5"/>
  <c r="M45" i="5"/>
  <c r="N45" i="5"/>
  <c r="N46" i="5" s="1"/>
  <c r="O45" i="5"/>
  <c r="P45" i="5"/>
  <c r="S45" i="5"/>
  <c r="T45" i="5"/>
  <c r="C46" i="5"/>
  <c r="D46" i="5"/>
  <c r="G46" i="5"/>
  <c r="H46" i="5"/>
  <c r="J46" i="5"/>
  <c r="K46" i="5"/>
  <c r="L46" i="5"/>
  <c r="O46" i="5"/>
  <c r="P46" i="5"/>
  <c r="T46" i="5"/>
  <c r="B47" i="5"/>
  <c r="C47" i="5"/>
  <c r="D47" i="5"/>
  <c r="C48" i="5" s="1"/>
  <c r="E47" i="5"/>
  <c r="U47" i="5" s="1"/>
  <c r="F47" i="5"/>
  <c r="F48" i="5" s="1"/>
  <c r="G47" i="5"/>
  <c r="H47" i="5"/>
  <c r="G48" i="5" s="1"/>
  <c r="I47" i="5"/>
  <c r="J47" i="5"/>
  <c r="J48" i="5" s="1"/>
  <c r="K47" i="5"/>
  <c r="L47" i="5"/>
  <c r="K48" i="5" s="1"/>
  <c r="M47" i="5"/>
  <c r="N47" i="5"/>
  <c r="N48" i="5" s="1"/>
  <c r="O47" i="5"/>
  <c r="P47" i="5"/>
  <c r="O48" i="5" s="1"/>
  <c r="Q47" i="5"/>
  <c r="R47" i="5"/>
  <c r="R48" i="5" s="1"/>
  <c r="V47" i="5"/>
  <c r="E48" i="5"/>
  <c r="I48" i="5"/>
  <c r="M48" i="5"/>
  <c r="Q48" i="5"/>
  <c r="B1" i="4"/>
  <c r="B2" i="4"/>
  <c r="B4" i="4"/>
  <c r="C7" i="4"/>
  <c r="H7" i="4"/>
  <c r="G35" i="4" s="1"/>
  <c r="N7" i="4"/>
  <c r="N21" i="4" s="1"/>
  <c r="C8" i="4"/>
  <c r="H8" i="4"/>
  <c r="N8" i="4"/>
  <c r="G49" i="4" s="1"/>
  <c r="T8" i="4"/>
  <c r="Y29" i="4" s="1"/>
  <c r="Y8" i="4"/>
  <c r="AC8" i="4"/>
  <c r="C9" i="4"/>
  <c r="N54" i="4" s="1"/>
  <c r="H9" i="4"/>
  <c r="N28" i="4" s="1"/>
  <c r="N9" i="4"/>
  <c r="T10" i="4"/>
  <c r="Y10" i="4"/>
  <c r="AC10" i="4"/>
  <c r="C12" i="4"/>
  <c r="H12" i="4"/>
  <c r="N12" i="4"/>
  <c r="T12" i="4"/>
  <c r="Y52" i="4" s="1"/>
  <c r="Y12" i="4"/>
  <c r="AC12" i="4"/>
  <c r="C13" i="4"/>
  <c r="G57" i="4" s="1"/>
  <c r="H13" i="4"/>
  <c r="G59" i="4" s="1"/>
  <c r="N13" i="4"/>
  <c r="C14" i="4"/>
  <c r="H14" i="4"/>
  <c r="N78" i="4" s="1"/>
  <c r="N14" i="4"/>
  <c r="N38" i="4" s="1"/>
  <c r="T19" i="4"/>
  <c r="G20" i="4"/>
  <c r="N20" i="4"/>
  <c r="G21" i="4"/>
  <c r="G22" i="4"/>
  <c r="N22" i="4"/>
  <c r="Y22" i="4"/>
  <c r="G23" i="4"/>
  <c r="N23" i="4"/>
  <c r="N24" i="4"/>
  <c r="G26" i="4"/>
  <c r="N26" i="4"/>
  <c r="T26" i="4"/>
  <c r="N27" i="4"/>
  <c r="N29" i="4"/>
  <c r="T29" i="4"/>
  <c r="N30" i="4"/>
  <c r="G31" i="4"/>
  <c r="N31" i="4"/>
  <c r="G33" i="4"/>
  <c r="G34" i="4"/>
  <c r="N34" i="4"/>
  <c r="N35" i="4"/>
  <c r="G36" i="4"/>
  <c r="N36" i="4"/>
  <c r="T36" i="4"/>
  <c r="N37" i="4"/>
  <c r="N40" i="4"/>
  <c r="G41" i="4"/>
  <c r="N41" i="4"/>
  <c r="G42" i="4"/>
  <c r="N42" i="4"/>
  <c r="G43" i="4"/>
  <c r="N43" i="4"/>
  <c r="G44" i="4"/>
  <c r="N44" i="4"/>
  <c r="G47" i="4"/>
  <c r="T47" i="4"/>
  <c r="N49" i="4"/>
  <c r="N50" i="4"/>
  <c r="G51" i="4"/>
  <c r="N51" i="4"/>
  <c r="G52" i="4"/>
  <c r="N52" i="4"/>
  <c r="G54" i="4"/>
  <c r="Y54" i="4"/>
  <c r="Y56" i="4"/>
  <c r="T57" i="4"/>
  <c r="G58" i="4"/>
  <c r="N59" i="4"/>
  <c r="N61" i="4"/>
  <c r="T61" i="4"/>
  <c r="G62" i="4"/>
  <c r="N63" i="4"/>
  <c r="G64" i="4"/>
  <c r="T64" i="4"/>
  <c r="Y64" i="4"/>
  <c r="G66" i="4"/>
  <c r="N66" i="4"/>
  <c r="N68" i="4"/>
  <c r="N69" i="4"/>
  <c r="G70" i="4"/>
  <c r="G71" i="4"/>
  <c r="N71" i="4"/>
  <c r="T71" i="4"/>
  <c r="N72" i="4"/>
  <c r="N73" i="4"/>
  <c r="G75" i="4"/>
  <c r="T75" i="4"/>
  <c r="Y75" i="4"/>
  <c r="G76" i="4"/>
  <c r="N77" i="4"/>
  <c r="Y77" i="4"/>
  <c r="T78" i="4"/>
  <c r="G79" i="4"/>
  <c r="G80" i="4"/>
  <c r="G82" i="4"/>
  <c r="T82" i="4"/>
  <c r="N84" i="4"/>
  <c r="N85" i="4"/>
  <c r="Y85" i="4"/>
  <c r="N86" i="4"/>
  <c r="G87" i="4"/>
  <c r="N87" i="4"/>
  <c r="Y87" i="4"/>
  <c r="G89" i="4"/>
  <c r="N89" i="4"/>
  <c r="T89" i="4"/>
  <c r="G90" i="4"/>
  <c r="G91" i="4"/>
  <c r="N91" i="4"/>
  <c r="G92" i="4"/>
  <c r="N93" i="4"/>
  <c r="G94" i="4"/>
  <c r="N94" i="4"/>
  <c r="G96" i="4"/>
  <c r="N96" i="4"/>
  <c r="T96" i="4"/>
  <c r="Y96" i="4"/>
  <c r="G97" i="4"/>
  <c r="N97" i="4"/>
  <c r="G98" i="4"/>
  <c r="N98" i="4"/>
  <c r="G99" i="4"/>
  <c r="G100" i="4"/>
  <c r="G101" i="4"/>
  <c r="AI26" i="1"/>
  <c r="M24" i="1"/>
  <c r="F24" i="1"/>
  <c r="M26" i="1"/>
  <c r="F26" i="1"/>
  <c r="M27" i="1"/>
  <c r="F28" i="1"/>
  <c r="M30" i="1"/>
  <c r="F30" i="1"/>
  <c r="Y94" i="4" l="1"/>
  <c r="N92" i="4"/>
  <c r="G86" i="4"/>
  <c r="Y84" i="4"/>
  <c r="N82" i="4"/>
  <c r="N79" i="4"/>
  <c r="N75" i="4"/>
  <c r="G72" i="4"/>
  <c r="G63" i="4"/>
  <c r="T54" i="4"/>
  <c r="T43" i="4"/>
  <c r="Y31" i="4"/>
  <c r="G30" i="4"/>
  <c r="T99" i="4"/>
  <c r="Y71" i="4"/>
  <c r="N70" i="4"/>
  <c r="G68" i="4"/>
  <c r="N48" i="4"/>
  <c r="N45" i="4"/>
  <c r="Y21" i="4"/>
  <c r="Y19" i="4"/>
  <c r="N99" i="4"/>
  <c r="T85" i="4"/>
  <c r="N83" i="4"/>
  <c r="N80" i="4"/>
  <c r="Y61" i="4"/>
  <c r="N56" i="4"/>
  <c r="G48" i="4"/>
  <c r="U44" i="5"/>
  <c r="W43" i="5" s="1"/>
  <c r="U48" i="5"/>
  <c r="W47" i="5" s="1"/>
  <c r="Q40" i="5"/>
  <c r="R40" i="5"/>
  <c r="M40" i="5"/>
  <c r="N40" i="5"/>
  <c r="G40" i="5"/>
  <c r="H40" i="5"/>
  <c r="C40" i="5"/>
  <c r="U40" i="5" s="1"/>
  <c r="W39" i="5" s="1"/>
  <c r="D40" i="5"/>
  <c r="U23" i="5"/>
  <c r="W22" i="5" s="1"/>
  <c r="S17" i="5"/>
  <c r="T17" i="5"/>
  <c r="O17" i="5"/>
  <c r="P17" i="5"/>
  <c r="I17" i="5"/>
  <c r="J17" i="5"/>
  <c r="V16" i="5"/>
  <c r="E17" i="5"/>
  <c r="F17" i="5"/>
  <c r="U10" i="5"/>
  <c r="E11" i="5"/>
  <c r="U11" i="5" s="1"/>
  <c r="W10" i="5" s="1"/>
  <c r="U7" i="5"/>
  <c r="W6" i="5" s="1"/>
  <c r="P48" i="5"/>
  <c r="L48" i="5"/>
  <c r="H48" i="5"/>
  <c r="D48" i="5"/>
  <c r="F46" i="5"/>
  <c r="H42" i="5"/>
  <c r="V39" i="5"/>
  <c r="U37" i="5"/>
  <c r="E38" i="5"/>
  <c r="U38" i="5" s="1"/>
  <c r="W37" i="5" s="1"/>
  <c r="U34" i="5"/>
  <c r="W33" i="5" s="1"/>
  <c r="P23" i="5"/>
  <c r="O21" i="5"/>
  <c r="P21" i="5"/>
  <c r="K21" i="5"/>
  <c r="L21" i="5"/>
  <c r="G21" i="5"/>
  <c r="H21" i="5"/>
  <c r="C21" i="5"/>
  <c r="U21" i="5" s="1"/>
  <c r="W20" i="5" s="1"/>
  <c r="D21" i="5"/>
  <c r="H15" i="5"/>
  <c r="P11" i="5"/>
  <c r="R7" i="5"/>
  <c r="I44" i="5"/>
  <c r="U18" i="5"/>
  <c r="E19" i="5"/>
  <c r="U19" i="5" s="1"/>
  <c r="W18" i="5" s="1"/>
  <c r="U15" i="5"/>
  <c r="W14" i="5" s="1"/>
  <c r="T11" i="5"/>
  <c r="S9" i="5"/>
  <c r="T9" i="5"/>
  <c r="O9" i="5"/>
  <c r="P9" i="5"/>
  <c r="K9" i="5"/>
  <c r="L9" i="5"/>
  <c r="V8" i="5"/>
  <c r="G9" i="5"/>
  <c r="H9" i="5"/>
  <c r="F7" i="5"/>
  <c r="V43" i="5"/>
  <c r="E44" i="5"/>
  <c r="F44" i="5"/>
  <c r="V45" i="5"/>
  <c r="U42" i="5"/>
  <c r="W41" i="5" s="1"/>
  <c r="Q32" i="5"/>
  <c r="R32" i="5"/>
  <c r="M32" i="5"/>
  <c r="N32" i="5"/>
  <c r="I32" i="5"/>
  <c r="J32" i="5"/>
  <c r="E32" i="5"/>
  <c r="U32" i="5" s="1"/>
  <c r="W31" i="5" s="1"/>
  <c r="F32" i="5"/>
  <c r="D23" i="5"/>
  <c r="S46" i="5"/>
  <c r="M46" i="5"/>
  <c r="I46" i="5"/>
  <c r="E46" i="5"/>
  <c r="M44" i="5"/>
  <c r="R42" i="5"/>
  <c r="U39" i="5"/>
  <c r="S36" i="5"/>
  <c r="T36" i="5"/>
  <c r="O36" i="5"/>
  <c r="P36" i="5"/>
  <c r="K36" i="5"/>
  <c r="L36" i="5"/>
  <c r="V35" i="5"/>
  <c r="E36" i="5"/>
  <c r="U36" i="5" s="1"/>
  <c r="W35" i="5" s="1"/>
  <c r="F36" i="5"/>
  <c r="V31" i="5"/>
  <c r="H23" i="5"/>
  <c r="N19" i="5"/>
  <c r="Q13" i="5"/>
  <c r="R13" i="5"/>
  <c r="M13" i="5"/>
  <c r="N13" i="5"/>
  <c r="G13" i="5"/>
  <c r="H13" i="5"/>
  <c r="C13" i="5"/>
  <c r="U13" i="5" s="1"/>
  <c r="W12" i="5" s="1"/>
  <c r="D13" i="5"/>
  <c r="F11" i="5"/>
  <c r="J7" i="5"/>
  <c r="G65" i="4"/>
  <c r="G78" i="4"/>
  <c r="G24" i="4"/>
  <c r="T50" i="4"/>
  <c r="G50" i="4"/>
  <c r="G85" i="4"/>
  <c r="G38" i="4"/>
  <c r="N100" i="4"/>
  <c r="T22" i="4"/>
  <c r="N58" i="4"/>
  <c r="N65" i="4"/>
  <c r="G73" i="4"/>
  <c r="T92" i="4"/>
  <c r="Y20" i="4"/>
  <c r="Y30" i="4"/>
  <c r="Y51" i="4"/>
  <c r="Y93" i="4"/>
  <c r="G69" i="4"/>
  <c r="T40" i="4"/>
  <c r="N76" i="4"/>
  <c r="N90" i="4"/>
  <c r="N47" i="4"/>
  <c r="G28" i="4"/>
  <c r="G55" i="4"/>
  <c r="G61" i="4"/>
  <c r="G84" i="4"/>
  <c r="G19" i="4"/>
  <c r="G77" i="4"/>
  <c r="N101" i="4"/>
  <c r="T68" i="4"/>
  <c r="G40" i="4"/>
  <c r="G27" i="4"/>
  <c r="N19" i="4"/>
  <c r="G56" i="4"/>
  <c r="G45" i="4"/>
  <c r="T33" i="4"/>
  <c r="G93" i="4"/>
  <c r="G83" i="4"/>
  <c r="N57" i="4"/>
  <c r="G37" i="4"/>
  <c r="G29" i="4"/>
  <c r="N64" i="4"/>
  <c r="N62" i="4"/>
  <c r="N55" i="4"/>
  <c r="N33" i="4"/>
  <c r="F23" i="1"/>
  <c r="F25" i="1"/>
  <c r="AI16" i="1"/>
  <c r="AI15" i="1"/>
  <c r="AI17" i="1"/>
  <c r="AI18" i="1"/>
  <c r="AI22" i="1"/>
  <c r="AI21" i="1"/>
  <c r="F27" i="1"/>
  <c r="M28" i="1"/>
  <c r="M23" i="1"/>
  <c r="M25" i="1"/>
  <c r="F31" i="1"/>
  <c r="M31" i="1"/>
  <c r="AI25" i="1"/>
  <c r="U17" i="5" l="1"/>
  <c r="W16" i="5" s="1"/>
  <c r="U46" i="5"/>
  <c r="W45" i="5" s="1"/>
  <c r="U9" i="5"/>
  <c r="W8" i="5" s="1"/>
  <c r="AI6" i="1"/>
  <c r="AI14" i="1"/>
  <c r="AI13" i="1"/>
  <c r="AI20" i="1"/>
  <c r="AI19" i="1"/>
  <c r="AI24" i="1"/>
  <c r="AI23" i="1"/>
</calcChain>
</file>

<file path=xl/sharedStrings.xml><?xml version="1.0" encoding="utf-8"?>
<sst xmlns="http://schemas.openxmlformats.org/spreadsheetml/2006/main" count="360" uniqueCount="163">
  <si>
    <t>Endergebnis:</t>
  </si>
  <si>
    <t>Spiel</t>
  </si>
  <si>
    <t>Bahn:</t>
  </si>
  <si>
    <t>Mannschaften:</t>
  </si>
  <si>
    <t>Linienrichter</t>
  </si>
  <si>
    <t>Schiedsrichter</t>
  </si>
  <si>
    <t>Ergebnis:</t>
  </si>
  <si>
    <t>1. Sieger</t>
  </si>
  <si>
    <t>Nr.</t>
  </si>
  <si>
    <t xml:space="preserve"> DG Zeit</t>
  </si>
  <si>
    <t>2. Sieger</t>
  </si>
  <si>
    <t>DG 13   13.30</t>
  </si>
  <si>
    <t>ZGS Berlin</t>
  </si>
  <si>
    <t>:</t>
  </si>
  <si>
    <t>3. Sieger</t>
  </si>
  <si>
    <t>BRV Berlin</t>
  </si>
  <si>
    <t>4. Sieger</t>
  </si>
  <si>
    <t>5. Sieger</t>
  </si>
  <si>
    <t>Rödel</t>
  </si>
  <si>
    <t>6. Sieger</t>
  </si>
  <si>
    <t>7. Sieger</t>
  </si>
  <si>
    <t>DG 14   14.15</t>
  </si>
  <si>
    <t>Gersweiler</t>
  </si>
  <si>
    <t>Sachsenanhalt</t>
  </si>
  <si>
    <t>8. Sieger</t>
  </si>
  <si>
    <t>9. Sieger</t>
  </si>
  <si>
    <t>10. Sieger</t>
  </si>
  <si>
    <t>11. Sieger</t>
  </si>
  <si>
    <t>12. Sieger</t>
  </si>
  <si>
    <t>17/18</t>
  </si>
  <si>
    <t>13. Sieger</t>
  </si>
  <si>
    <t>14. Sieger</t>
  </si>
  <si>
    <t>DG 15   15.00</t>
  </si>
  <si>
    <t>15/16</t>
  </si>
  <si>
    <t>15. Sieger</t>
  </si>
  <si>
    <t>13/14</t>
  </si>
  <si>
    <t>16. Sieger</t>
  </si>
  <si>
    <t>12/11</t>
  </si>
  <si>
    <t>17. Sieger</t>
  </si>
  <si>
    <t>9/10</t>
  </si>
  <si>
    <t>18. Sieger</t>
  </si>
  <si>
    <t>7/8</t>
  </si>
  <si>
    <t>5/6</t>
  </si>
  <si>
    <t>Endspiele um Platz 3 und 4 und Platz 1 und 2</t>
  </si>
  <si>
    <t>DG 16   14.15</t>
  </si>
  <si>
    <t>3/4</t>
  </si>
  <si>
    <t>1/2</t>
  </si>
  <si>
    <t>Teilnehmer Gruppe A:</t>
  </si>
  <si>
    <t>Schiedsrichter:</t>
  </si>
  <si>
    <t>1.</t>
  </si>
  <si>
    <t>4.</t>
  </si>
  <si>
    <t>7.</t>
  </si>
  <si>
    <t>2.</t>
  </si>
  <si>
    <t>5.</t>
  </si>
  <si>
    <t>8.</t>
  </si>
  <si>
    <t>3.</t>
  </si>
  <si>
    <t>6.</t>
  </si>
  <si>
    <t>9.</t>
  </si>
  <si>
    <t>Teilnehmer Gruppe B</t>
  </si>
  <si>
    <t>DG 1   12.15</t>
  </si>
  <si>
    <t>NRW</t>
  </si>
  <si>
    <t>DG 2   13.05</t>
  </si>
  <si>
    <t>Keller Thomas</t>
  </si>
  <si>
    <t>Sa.-Anhalt</t>
  </si>
  <si>
    <t xml:space="preserve">DG 3   14.00   </t>
  </si>
  <si>
    <t>Schmid Angel.</t>
  </si>
  <si>
    <t>Ahrens</t>
  </si>
  <si>
    <t>Gersweiler 1</t>
  </si>
  <si>
    <t>Berlin</t>
  </si>
  <si>
    <t>DG 4   14.55</t>
  </si>
  <si>
    <t>Bayern</t>
  </si>
  <si>
    <t>Friedrich Christian</t>
  </si>
  <si>
    <t>Schmid Angelika</t>
  </si>
  <si>
    <t>Tamm</t>
  </si>
  <si>
    <t>Gersweiler 2</t>
  </si>
  <si>
    <t>DG 5   15.45</t>
  </si>
  <si>
    <t>Köthen</t>
  </si>
  <si>
    <t>DG 6   16.35</t>
  </si>
  <si>
    <t>Meckl. Vorp.</t>
  </si>
  <si>
    <t>Schmid  Angel.</t>
  </si>
  <si>
    <t>DG 7   17.30</t>
  </si>
  <si>
    <t>DG 8   18:20</t>
  </si>
  <si>
    <t>Sa.-Anh.</t>
  </si>
  <si>
    <t>Unterbrechung bis Samstag  9:00 Uhr</t>
  </si>
  <si>
    <t>DG 9   9:05</t>
  </si>
  <si>
    <t>Meckl.-Vorp.</t>
  </si>
  <si>
    <t>Gersweiler2</t>
  </si>
  <si>
    <t>DG 10   10.00</t>
  </si>
  <si>
    <t>Dg 11   10.50</t>
  </si>
  <si>
    <t>DG 12   11.40</t>
  </si>
  <si>
    <t>Beck Adolph</t>
  </si>
  <si>
    <t>1. Gr. A:</t>
  </si>
  <si>
    <t>1.A</t>
  </si>
  <si>
    <t>1. Gr. B:</t>
  </si>
  <si>
    <t>1.B</t>
  </si>
  <si>
    <t>Plätze 1 bis 4</t>
  </si>
  <si>
    <t>2. Gr. A:</t>
  </si>
  <si>
    <t>2.A</t>
  </si>
  <si>
    <t>2. Gr. B:</t>
  </si>
  <si>
    <t>2.B</t>
  </si>
  <si>
    <t>3. Gr. A:</t>
  </si>
  <si>
    <t>3.A</t>
  </si>
  <si>
    <t>3. Gr. B:</t>
  </si>
  <si>
    <t>3.B</t>
  </si>
  <si>
    <t>Plätze 5 bis 8</t>
  </si>
  <si>
    <t>4. Gr. A:</t>
  </si>
  <si>
    <t>4.A</t>
  </si>
  <si>
    <t>4. Gr. B:</t>
  </si>
  <si>
    <t>4.B</t>
  </si>
  <si>
    <t>5. Gr. A:</t>
  </si>
  <si>
    <t>5.A</t>
  </si>
  <si>
    <t>5. Gr. B:</t>
  </si>
  <si>
    <t>5.B</t>
  </si>
  <si>
    <t>Plätze 9 bis 12</t>
  </si>
  <si>
    <t>6. Gr. A:</t>
  </si>
  <si>
    <t>6.A</t>
  </si>
  <si>
    <t>6. Gr. B:</t>
  </si>
  <si>
    <t>6.B</t>
  </si>
  <si>
    <t>7. Gr. A:</t>
  </si>
  <si>
    <t>7.A</t>
  </si>
  <si>
    <t>7. Gr. B:</t>
  </si>
  <si>
    <t>7.B</t>
  </si>
  <si>
    <t>Plätze 13 bis 16</t>
  </si>
  <si>
    <t>8. Gr. A:</t>
  </si>
  <si>
    <t>8.A</t>
  </si>
  <si>
    <t>8. Gr. B:</t>
  </si>
  <si>
    <t>8.B</t>
  </si>
  <si>
    <t>9. Gr. A:</t>
  </si>
  <si>
    <t>9.A</t>
  </si>
  <si>
    <t>9. Gr. B:</t>
  </si>
  <si>
    <t>9.B</t>
  </si>
  <si>
    <t>Platz 17 und 18</t>
  </si>
  <si>
    <t>-</t>
  </si>
  <si>
    <t>+</t>
  </si>
  <si>
    <t xml:space="preserve"> </t>
  </si>
  <si>
    <t>Punkte</t>
  </si>
  <si>
    <t>Platz</t>
  </si>
  <si>
    <t>Pluspunkte</t>
  </si>
  <si>
    <t>Treffer</t>
  </si>
  <si>
    <t>Vereine</t>
  </si>
  <si>
    <t>Spielplan Endrunde:</t>
  </si>
  <si>
    <t>BSSV Köthen</t>
  </si>
  <si>
    <t>RBA Neumarkt</t>
  </si>
  <si>
    <t>BVS Weiden</t>
  </si>
  <si>
    <t>BRS Gersweiler 2</t>
  </si>
  <si>
    <t>TV Markgröningen</t>
  </si>
  <si>
    <t>VSG Stadthagen</t>
  </si>
  <si>
    <t>Friedrich Chr.</t>
  </si>
  <si>
    <t>VSG Gelsenkirchen</t>
  </si>
  <si>
    <t>BSG Nordwalde</t>
  </si>
  <si>
    <t>Schmid K.-H.</t>
  </si>
  <si>
    <t>RSG Partenstein</t>
  </si>
  <si>
    <t>Rh. Wiesbaden 1</t>
  </si>
  <si>
    <t>BRS Gersweiler 1</t>
  </si>
  <si>
    <t>BSG Mettmann</t>
  </si>
  <si>
    <t>Rh. Leipzig</t>
  </si>
  <si>
    <t>Rh. Wiesbaden 2</t>
  </si>
  <si>
    <t>BRSV Grevesmühlen</t>
  </si>
  <si>
    <t>BSG Offenburg</t>
  </si>
  <si>
    <t>Offenburg</t>
  </si>
  <si>
    <t>Beck adolph</t>
  </si>
  <si>
    <t>Nordwalde</t>
  </si>
  <si>
    <t>Stadthagen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</si>
</sst>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-#,###"/>
    <numFmt numFmtId="165" formatCode="0;[Red]0"/>
  </numFmts>
  <fonts count="2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sz val="10"/>
      <name val="Arial"/>
      <family val="2"/>
    </font>
    <font>
      <b/>
      <sz val="7"/>
      <name val="Arial Narrow"/>
      <family val="2"/>
    </font>
    <font>
      <sz val="10"/>
      <name val="Arial Narrow"/>
      <family val="2"/>
    </font>
    <font>
      <b/>
      <sz val="10"/>
      <name val="Arial"/>
      <family val="2"/>
    </font>
    <font>
      <sz val="11"/>
      <name val="Arial Narrow"/>
      <family val="2"/>
    </font>
    <font>
      <sz val="9"/>
      <name val="Arial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4"/>
      <name val="Arial Narrow"/>
      <family val="2"/>
    </font>
    <font>
      <sz val="8"/>
      <name val="Arial Narrow"/>
      <family val="2"/>
    </font>
    <font>
      <sz val="10"/>
      <name val="Arial"/>
    </font>
    <font>
      <b/>
      <sz val="20"/>
      <name val="Arial Narrow"/>
      <family val="2"/>
    </font>
    <font>
      <b/>
      <sz val="16"/>
      <name val="Arial Narrow"/>
      <family val="2"/>
    </font>
    <font>
      <sz val="10"/>
      <color indexed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9"/>
      <color indexed="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2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gray125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gray125">
        <fgColor indexed="8"/>
      </patternFill>
    </fill>
    <fill>
      <patternFill patternType="solid">
        <fgColor indexed="22"/>
        <bgColor indexed="64"/>
      </patternFill>
    </fill>
    <fill>
      <patternFill patternType="gray125">
        <bgColor indexed="22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02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7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49" fontId="7" fillId="2" borderId="0" xfId="0" applyNumberFormat="1" applyFont="1" applyFill="1" applyAlignment="1" applyProtection="1">
      <alignment horizontal="center" vertical="center" textRotation="90"/>
      <protection locked="0"/>
    </xf>
    <xf numFmtId="49" fontId="7" fillId="2" borderId="0" xfId="0" applyNumberFormat="1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center" vertical="center"/>
    </xf>
    <xf numFmtId="0" fontId="7" fillId="2" borderId="16" xfId="0" applyFont="1" applyFill="1" applyBorder="1" applyAlignment="1" applyProtection="1">
      <alignment horizontal="left" vertical="center"/>
      <protection locked="0"/>
    </xf>
    <xf numFmtId="0" fontId="7" fillId="2" borderId="17" xfId="0" applyFont="1" applyFill="1" applyBorder="1" applyAlignment="1" applyProtection="1">
      <alignment horizontal="left" vertical="center"/>
      <protection locked="0"/>
    </xf>
    <xf numFmtId="0" fontId="7" fillId="2" borderId="18" xfId="0" applyFont="1" applyFill="1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3" fillId="2" borderId="18" xfId="0" applyFont="1" applyFill="1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0" fillId="0" borderId="24" xfId="0" applyBorder="1"/>
    <xf numFmtId="0" fontId="9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2" borderId="20" xfId="0" applyFont="1" applyFill="1" applyBorder="1" applyAlignment="1" applyProtection="1">
      <alignment horizontal="left" vertical="center"/>
      <protection locked="0"/>
    </xf>
    <xf numFmtId="0" fontId="3" fillId="2" borderId="19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left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7" fillId="2" borderId="26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7" fillId="2" borderId="21" xfId="0" applyFont="1" applyFill="1" applyBorder="1" applyAlignment="1" applyProtection="1">
      <alignment horizontal="left" vertical="center"/>
      <protection locked="0"/>
    </xf>
    <xf numFmtId="0" fontId="7" fillId="2" borderId="22" xfId="0" applyFont="1" applyFill="1" applyBorder="1" applyAlignment="1" applyProtection="1">
      <alignment horizontal="left" vertical="center"/>
      <protection locked="0"/>
    </xf>
    <xf numFmtId="0" fontId="7" fillId="2" borderId="23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49" fontId="10" fillId="0" borderId="19" xfId="0" applyNumberFormat="1" applyFont="1" applyBorder="1" applyAlignment="1">
      <alignment horizontal="left" vertical="center"/>
    </xf>
    <xf numFmtId="0" fontId="9" fillId="2" borderId="1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12" fillId="3" borderId="13" xfId="0" applyFont="1" applyFill="1" applyBorder="1" applyAlignment="1" applyProtection="1">
      <alignment horizontal="center" vertical="center"/>
      <protection locked="0"/>
    </xf>
    <xf numFmtId="0" fontId="12" fillId="3" borderId="15" xfId="0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left"/>
    </xf>
    <xf numFmtId="0" fontId="12" fillId="2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1"/>
    <xf numFmtId="0" fontId="16" fillId="2" borderId="0" xfId="1" applyFill="1"/>
    <xf numFmtId="0" fontId="16" fillId="2" borderId="10" xfId="1" applyFill="1" applyBorder="1" applyAlignment="1">
      <alignment vertical="center"/>
    </xf>
    <xf numFmtId="0" fontId="16" fillId="2" borderId="10" xfId="1" applyFill="1" applyBorder="1"/>
    <xf numFmtId="0" fontId="16" fillId="2" borderId="9" xfId="1" applyFill="1" applyBorder="1" applyAlignment="1">
      <alignment vertical="center"/>
    </xf>
    <xf numFmtId="0" fontId="16" fillId="2" borderId="0" xfId="1" applyFill="1" applyAlignment="1">
      <alignment vertical="center"/>
    </xf>
    <xf numFmtId="0" fontId="16" fillId="2" borderId="5" xfId="1" applyFill="1" applyBorder="1" applyAlignment="1">
      <alignment vertical="center"/>
    </xf>
    <xf numFmtId="0" fontId="16" fillId="2" borderId="43" xfId="1" applyFill="1" applyBorder="1" applyAlignment="1">
      <alignment vertical="center"/>
    </xf>
    <xf numFmtId="0" fontId="16" fillId="2" borderId="30" xfId="1" applyFill="1" applyBorder="1" applyAlignment="1">
      <alignment vertical="center"/>
    </xf>
    <xf numFmtId="0" fontId="16" fillId="2" borderId="40" xfId="1" applyFill="1" applyBorder="1" applyAlignment="1">
      <alignment vertical="center"/>
    </xf>
    <xf numFmtId="0" fontId="16" fillId="2" borderId="42" xfId="1" applyFill="1" applyBorder="1" applyAlignment="1">
      <alignment vertical="center"/>
    </xf>
    <xf numFmtId="0" fontId="16" fillId="0" borderId="0" xfId="1" applyProtection="1"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left" vertical="center"/>
      <protection locked="0"/>
    </xf>
    <xf numFmtId="49" fontId="7" fillId="0" borderId="0" xfId="1" applyNumberFormat="1" applyFont="1" applyAlignment="1" applyProtection="1">
      <alignment horizontal="center" vertical="center"/>
      <protection locked="0"/>
    </xf>
    <xf numFmtId="49" fontId="7" fillId="0" borderId="0" xfId="1" applyNumberFormat="1" applyFont="1" applyAlignment="1" applyProtection="1">
      <alignment horizontal="center" vertical="center" textRotation="90"/>
      <protection locked="0"/>
    </xf>
    <xf numFmtId="0" fontId="3" fillId="3" borderId="15" xfId="1" applyFont="1" applyFill="1" applyBorder="1" applyAlignment="1" applyProtection="1">
      <alignment horizontal="center" vertical="center"/>
      <protection locked="0"/>
    </xf>
    <xf numFmtId="0" fontId="3" fillId="3" borderId="14" xfId="1" applyFont="1" applyFill="1" applyBorder="1" applyAlignment="1">
      <alignment horizontal="center" vertical="center"/>
    </xf>
    <xf numFmtId="0" fontId="3" fillId="3" borderId="13" xfId="1" applyFont="1" applyFill="1" applyBorder="1" applyAlignment="1" applyProtection="1">
      <alignment horizontal="center" vertical="center"/>
      <protection locked="0"/>
    </xf>
    <xf numFmtId="0" fontId="7" fillId="6" borderId="0" xfId="1" applyFont="1" applyFill="1" applyAlignment="1">
      <alignment horizontal="center" vertical="center"/>
    </xf>
    <xf numFmtId="0" fontId="3" fillId="6" borderId="12" xfId="1" applyFont="1" applyFill="1" applyBorder="1" applyAlignment="1">
      <alignment horizontal="center" vertical="center"/>
    </xf>
    <xf numFmtId="0" fontId="7" fillId="6" borderId="12" xfId="1" applyFont="1" applyFill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3" fillId="5" borderId="15" xfId="1" applyFont="1" applyFill="1" applyBorder="1" applyAlignment="1" applyProtection="1">
      <alignment horizontal="left" vertical="center"/>
      <protection locked="0"/>
    </xf>
    <xf numFmtId="0" fontId="3" fillId="5" borderId="14" xfId="1" applyFont="1" applyFill="1" applyBorder="1" applyAlignment="1" applyProtection="1">
      <alignment horizontal="left" vertical="center"/>
      <protection locked="0"/>
    </xf>
    <xf numFmtId="0" fontId="3" fillId="5" borderId="13" xfId="1" applyFont="1" applyFill="1" applyBorder="1" applyAlignment="1" applyProtection="1">
      <alignment horizontal="left" vertical="center"/>
      <protection locked="0"/>
    </xf>
    <xf numFmtId="0" fontId="3" fillId="5" borderId="12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3" fillId="3" borderId="0" xfId="1" applyFont="1" applyFill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 textRotation="90"/>
    </xf>
    <xf numFmtId="0" fontId="4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5" fillId="6" borderId="38" xfId="1" applyFont="1" applyFill="1" applyBorder="1" applyAlignment="1">
      <alignment horizontal="left" vertical="center"/>
    </xf>
    <xf numFmtId="0" fontId="15" fillId="6" borderId="38" xfId="1" applyFont="1" applyFill="1" applyBorder="1" applyAlignment="1">
      <alignment horizontal="center" vertical="center"/>
    </xf>
    <xf numFmtId="49" fontId="15" fillId="6" borderId="37" xfId="1" applyNumberFormat="1" applyFont="1" applyFill="1" applyBorder="1" applyAlignment="1">
      <alignment horizontal="center" vertical="center"/>
    </xf>
    <xf numFmtId="0" fontId="15" fillId="6" borderId="12" xfId="1" applyFont="1" applyFill="1" applyBorder="1" applyAlignment="1">
      <alignment horizontal="left" vertical="center"/>
    </xf>
    <xf numFmtId="0" fontId="15" fillId="6" borderId="12" xfId="1" applyFont="1" applyFill="1" applyBorder="1" applyAlignment="1">
      <alignment horizontal="center" vertical="center"/>
    </xf>
    <xf numFmtId="49" fontId="15" fillId="6" borderId="35" xfId="1" applyNumberFormat="1" applyFont="1" applyFill="1" applyBorder="1" applyAlignment="1">
      <alignment horizontal="center" vertical="center"/>
    </xf>
    <xf numFmtId="0" fontId="15" fillId="6" borderId="26" xfId="1" applyFont="1" applyFill="1" applyBorder="1" applyAlignment="1">
      <alignment horizontal="left" vertical="center"/>
    </xf>
    <xf numFmtId="0" fontId="15" fillId="6" borderId="26" xfId="1" applyFont="1" applyFill="1" applyBorder="1" applyAlignment="1">
      <alignment horizontal="center" vertical="center"/>
    </xf>
    <xf numFmtId="49" fontId="15" fillId="6" borderId="28" xfId="1" applyNumberFormat="1" applyFont="1" applyFill="1" applyBorder="1" applyAlignment="1">
      <alignment horizontal="center" vertical="center"/>
    </xf>
    <xf numFmtId="0" fontId="15" fillId="5" borderId="38" xfId="1" applyFont="1" applyFill="1" applyBorder="1" applyAlignment="1">
      <alignment horizontal="left" vertical="center"/>
    </xf>
    <xf numFmtId="0" fontId="15" fillId="5" borderId="38" xfId="1" applyFont="1" applyFill="1" applyBorder="1" applyAlignment="1">
      <alignment horizontal="center" vertical="center"/>
    </xf>
    <xf numFmtId="49" fontId="15" fillId="5" borderId="37" xfId="1" applyNumberFormat="1" applyFont="1" applyFill="1" applyBorder="1" applyAlignment="1">
      <alignment horizontal="center" vertical="center"/>
    </xf>
    <xf numFmtId="0" fontId="15" fillId="5" borderId="12" xfId="1" applyFont="1" applyFill="1" applyBorder="1" applyAlignment="1">
      <alignment horizontal="left" vertical="center"/>
    </xf>
    <xf numFmtId="0" fontId="15" fillId="5" borderId="12" xfId="1" applyFont="1" applyFill="1" applyBorder="1" applyAlignment="1">
      <alignment horizontal="center" vertical="center"/>
    </xf>
    <xf numFmtId="49" fontId="15" fillId="5" borderId="35" xfId="1" applyNumberFormat="1" applyFont="1" applyFill="1" applyBorder="1" applyAlignment="1">
      <alignment horizontal="center" vertical="center"/>
    </xf>
    <xf numFmtId="0" fontId="15" fillId="5" borderId="26" xfId="1" applyFont="1" applyFill="1" applyBorder="1" applyAlignment="1">
      <alignment horizontal="left" vertical="center"/>
    </xf>
    <xf numFmtId="0" fontId="15" fillId="5" borderId="26" xfId="1" applyFont="1" applyFill="1" applyBorder="1" applyAlignment="1">
      <alignment horizontal="center" vertical="center"/>
    </xf>
    <xf numFmtId="49" fontId="15" fillId="5" borderId="28" xfId="1" applyNumberFormat="1" applyFont="1" applyFill="1" applyBorder="1" applyAlignment="1">
      <alignment horizontal="center" vertical="center"/>
    </xf>
    <xf numFmtId="0" fontId="7" fillId="9" borderId="11" xfId="1" applyFont="1" applyFill="1" applyBorder="1" applyAlignment="1">
      <alignment horizontal="center" vertical="center"/>
    </xf>
    <xf numFmtId="0" fontId="7" fillId="9" borderId="9" xfId="1" applyFont="1" applyFill="1" applyBorder="1" applyAlignment="1">
      <alignment horizontal="center" vertical="center"/>
    </xf>
    <xf numFmtId="1" fontId="3" fillId="8" borderId="39" xfId="1" applyNumberFormat="1" applyFont="1" applyFill="1" applyBorder="1" applyAlignment="1">
      <alignment horizontal="center" vertical="center"/>
    </xf>
    <xf numFmtId="1" fontId="3" fillId="8" borderId="37" xfId="1" applyNumberFormat="1" applyFont="1" applyFill="1" applyBorder="1" applyAlignment="1">
      <alignment horizontal="center" vertical="center"/>
    </xf>
    <xf numFmtId="1" fontId="3" fillId="8" borderId="46" xfId="1" applyNumberFormat="1" applyFont="1" applyFill="1" applyBorder="1" applyAlignment="1">
      <alignment horizontal="center" vertical="center"/>
    </xf>
    <xf numFmtId="165" fontId="19" fillId="0" borderId="13" xfId="1" applyNumberFormat="1" applyFont="1" applyBorder="1" applyAlignment="1">
      <alignment horizontal="center" vertical="center"/>
    </xf>
    <xf numFmtId="1" fontId="7" fillId="0" borderId="15" xfId="1" applyNumberFormat="1" applyFont="1" applyBorder="1" applyAlignment="1">
      <alignment horizontal="center" vertical="center"/>
    </xf>
    <xf numFmtId="0" fontId="7" fillId="9" borderId="6" xfId="1" applyFont="1" applyFill="1" applyBorder="1" applyAlignment="1">
      <alignment horizontal="center" vertical="center"/>
    </xf>
    <xf numFmtId="0" fontId="20" fillId="9" borderId="4" xfId="1" applyFont="1" applyFill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1" fontId="7" fillId="0" borderId="49" xfId="1" applyNumberFormat="1" applyFont="1" applyBorder="1" applyAlignment="1">
      <alignment horizontal="center" vertical="center"/>
    </xf>
    <xf numFmtId="1" fontId="7" fillId="0" borderId="30" xfId="1" applyNumberFormat="1" applyFont="1" applyBorder="1" applyAlignment="1">
      <alignment horizontal="center" vertical="center"/>
    </xf>
    <xf numFmtId="1" fontId="7" fillId="0" borderId="50" xfId="1" applyNumberFormat="1" applyFont="1" applyBorder="1" applyAlignment="1">
      <alignment horizontal="center" vertical="center"/>
    </xf>
    <xf numFmtId="1" fontId="7" fillId="0" borderId="29" xfId="1" applyNumberFormat="1" applyFont="1" applyBorder="1" applyAlignment="1">
      <alignment horizontal="center" vertical="center"/>
    </xf>
    <xf numFmtId="1" fontId="7" fillId="0" borderId="31" xfId="1" applyNumberFormat="1" applyFont="1" applyBorder="1" applyAlignment="1">
      <alignment horizontal="center" vertical="center"/>
    </xf>
    <xf numFmtId="0" fontId="21" fillId="0" borderId="50" xfId="1" applyFont="1" applyBorder="1" applyAlignment="1">
      <alignment horizontal="center" vertical="center"/>
    </xf>
    <xf numFmtId="0" fontId="7" fillId="9" borderId="10" xfId="1" applyFont="1" applyFill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1" fontId="7" fillId="0" borderId="36" xfId="1" applyNumberFormat="1" applyFont="1" applyBorder="1" applyAlignment="1">
      <alignment horizontal="center" vertical="center"/>
    </xf>
    <xf numFmtId="1" fontId="7" fillId="0" borderId="35" xfId="1" applyNumberFormat="1" applyFont="1" applyBorder="1" applyAlignment="1">
      <alignment horizontal="center" vertical="center"/>
    </xf>
    <xf numFmtId="1" fontId="7" fillId="0" borderId="13" xfId="1" applyNumberFormat="1" applyFont="1" applyBorder="1" applyAlignment="1">
      <alignment horizontal="center" vertical="center"/>
    </xf>
    <xf numFmtId="0" fontId="20" fillId="9" borderId="5" xfId="1" applyFont="1" applyFill="1" applyBorder="1" applyAlignment="1">
      <alignment horizontal="center" vertical="center"/>
    </xf>
    <xf numFmtId="0" fontId="7" fillId="7" borderId="47" xfId="1" applyFont="1" applyFill="1" applyBorder="1"/>
    <xf numFmtId="0" fontId="7" fillId="7" borderId="51" xfId="1" applyFont="1" applyFill="1" applyBorder="1"/>
    <xf numFmtId="0" fontId="23" fillId="7" borderId="13" xfId="1" applyFont="1" applyFill="1" applyBorder="1" applyAlignment="1">
      <alignment horizontal="center" vertical="center"/>
    </xf>
    <xf numFmtId="0" fontId="24" fillId="7" borderId="15" xfId="1" applyFont="1" applyFill="1" applyBorder="1" applyAlignment="1">
      <alignment horizontal="center" vertical="center"/>
    </xf>
    <xf numFmtId="0" fontId="23" fillId="7" borderId="36" xfId="1" applyFont="1" applyFill="1" applyBorder="1" applyAlignment="1">
      <alignment horizontal="center" vertical="center"/>
    </xf>
    <xf numFmtId="0" fontId="24" fillId="7" borderId="35" xfId="1" applyFont="1" applyFill="1" applyBorder="1" applyAlignment="1">
      <alignment horizontal="center" vertical="center"/>
    </xf>
    <xf numFmtId="0" fontId="24" fillId="7" borderId="51" xfId="1" applyFont="1" applyFill="1" applyBorder="1" applyAlignment="1">
      <alignment horizontal="center"/>
    </xf>
    <xf numFmtId="0" fontId="7" fillId="7" borderId="33" xfId="1" applyFont="1" applyFill="1" applyBorder="1" applyAlignment="1">
      <alignment vertical="center"/>
    </xf>
    <xf numFmtId="0" fontId="18" fillId="0" borderId="27" xfId="1" applyFont="1" applyBorder="1" applyAlignment="1">
      <alignment horizontal="center" vertical="center" shrinkToFit="1"/>
    </xf>
    <xf numFmtId="0" fontId="18" fillId="0" borderId="1" xfId="1" applyFont="1" applyBorder="1" applyAlignment="1">
      <alignment horizontal="center" vertical="center" shrinkToFit="1"/>
    </xf>
    <xf numFmtId="0" fontId="7" fillId="7" borderId="33" xfId="1" applyFont="1" applyFill="1" applyBorder="1" applyAlignment="1">
      <alignment horizontal="center" vertical="center" shrinkToFit="1"/>
    </xf>
    <xf numFmtId="0" fontId="14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6" borderId="29" xfId="1" applyFont="1" applyFill="1" applyBorder="1" applyAlignment="1">
      <alignment horizontal="left" vertical="center"/>
    </xf>
    <xf numFmtId="0" fontId="4" fillId="6" borderId="30" xfId="1" applyFont="1" applyFill="1" applyBorder="1" applyAlignment="1">
      <alignment horizontal="left" vertical="center"/>
    </xf>
    <xf numFmtId="0" fontId="4" fillId="6" borderId="31" xfId="1" applyFont="1" applyFill="1" applyBorder="1" applyAlignment="1">
      <alignment horizontal="left" vertical="center"/>
    </xf>
    <xf numFmtId="0" fontId="4" fillId="6" borderId="32" xfId="1" applyFont="1" applyFill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38" xfId="1" applyFont="1" applyBorder="1" applyAlignment="1">
      <alignment horizontal="left" vertical="center"/>
    </xf>
    <xf numFmtId="0" fontId="4" fillId="0" borderId="36" xfId="1" applyFont="1" applyBorder="1" applyAlignment="1">
      <alignment horizontal="left" vertical="center"/>
    </xf>
    <xf numFmtId="0" fontId="4" fillId="0" borderId="39" xfId="1" applyFont="1" applyBorder="1" applyAlignment="1">
      <alignment horizontal="left" vertical="center"/>
    </xf>
    <xf numFmtId="0" fontId="3" fillId="4" borderId="1" xfId="1" applyFont="1" applyFill="1" applyBorder="1" applyAlignment="1">
      <alignment horizontal="center" vertical="center"/>
    </xf>
    <xf numFmtId="0" fontId="3" fillId="4" borderId="27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4" fillId="5" borderId="29" xfId="1" applyFont="1" applyFill="1" applyBorder="1" applyAlignment="1">
      <alignment horizontal="left" vertical="center"/>
    </xf>
    <xf numFmtId="0" fontId="4" fillId="5" borderId="30" xfId="1" applyFont="1" applyFill="1" applyBorder="1" applyAlignment="1">
      <alignment horizontal="left" vertical="center"/>
    </xf>
    <xf numFmtId="0" fontId="4" fillId="5" borderId="31" xfId="1" applyFont="1" applyFill="1" applyBorder="1" applyAlignment="1">
      <alignment horizontal="left"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0" fontId="3" fillId="4" borderId="33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3" fillId="4" borderId="34" xfId="1" applyFont="1" applyFill="1" applyBorder="1" applyAlignment="1">
      <alignment horizontal="center" vertical="center"/>
    </xf>
    <xf numFmtId="0" fontId="3" fillId="0" borderId="35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4" fillId="5" borderId="38" xfId="1" applyFont="1" applyFill="1" applyBorder="1" applyAlignment="1">
      <alignment horizontal="left" vertical="center"/>
    </xf>
    <xf numFmtId="0" fontId="4" fillId="5" borderId="12" xfId="1" applyFont="1" applyFill="1" applyBorder="1" applyAlignment="1">
      <alignment horizontal="left" vertical="center"/>
    </xf>
    <xf numFmtId="0" fontId="4" fillId="5" borderId="36" xfId="1" applyFont="1" applyFill="1" applyBorder="1" applyAlignment="1">
      <alignment horizontal="left" vertical="center"/>
    </xf>
    <xf numFmtId="0" fontId="4" fillId="6" borderId="38" xfId="1" applyFont="1" applyFill="1" applyBorder="1" applyAlignment="1">
      <alignment horizontal="left" vertical="center"/>
    </xf>
    <xf numFmtId="0" fontId="4" fillId="6" borderId="39" xfId="1" applyFont="1" applyFill="1" applyBorder="1" applyAlignment="1">
      <alignment horizontal="left" vertical="center"/>
    </xf>
    <xf numFmtId="0" fontId="4" fillId="6" borderId="12" xfId="1" applyFont="1" applyFill="1" applyBorder="1" applyAlignment="1">
      <alignment horizontal="left" vertical="center"/>
    </xf>
    <xf numFmtId="0" fontId="4" fillId="6" borderId="36" xfId="1" applyFont="1" applyFill="1" applyBorder="1" applyAlignment="1">
      <alignment horizontal="left" vertical="center"/>
    </xf>
    <xf numFmtId="0" fontId="4" fillId="0" borderId="35" xfId="1" applyFont="1" applyBorder="1" applyAlignment="1">
      <alignment horizontal="left" vertical="center"/>
    </xf>
    <xf numFmtId="0" fontId="4" fillId="0" borderId="37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textRotation="90"/>
    </xf>
    <xf numFmtId="0" fontId="3" fillId="0" borderId="8" xfId="1" applyFont="1" applyBorder="1" applyAlignment="1">
      <alignment horizontal="center" vertical="center" textRotation="90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3" fillId="5" borderId="13" xfId="1" applyFont="1" applyFill="1" applyBorder="1" applyAlignment="1" applyProtection="1">
      <alignment horizontal="left" vertical="center"/>
      <protection locked="0"/>
    </xf>
    <xf numFmtId="0" fontId="3" fillId="5" borderId="14" xfId="1" applyFont="1" applyFill="1" applyBorder="1" applyAlignment="1" applyProtection="1">
      <alignment horizontal="left" vertical="center"/>
      <protection locked="0"/>
    </xf>
    <xf numFmtId="0" fontId="3" fillId="5" borderId="15" xfId="1" applyFont="1" applyFill="1" applyBorder="1" applyAlignment="1" applyProtection="1">
      <alignment horizontal="left" vertical="center"/>
      <protection locked="0"/>
    </xf>
    <xf numFmtId="0" fontId="3" fillId="6" borderId="13" xfId="1" applyFont="1" applyFill="1" applyBorder="1" applyAlignment="1">
      <alignment horizontal="left" vertical="center"/>
    </xf>
    <xf numFmtId="0" fontId="3" fillId="6" borderId="14" xfId="1" applyFont="1" applyFill="1" applyBorder="1" applyAlignment="1">
      <alignment horizontal="left" vertical="center"/>
    </xf>
    <xf numFmtId="0" fontId="3" fillId="6" borderId="15" xfId="1" applyFont="1" applyFill="1" applyBorder="1" applyAlignment="1">
      <alignment horizontal="left" vertical="center"/>
    </xf>
    <xf numFmtId="0" fontId="7" fillId="6" borderId="16" xfId="1" applyFont="1" applyFill="1" applyBorder="1" applyAlignment="1" applyProtection="1">
      <alignment horizontal="left" vertical="center"/>
      <protection locked="0"/>
    </xf>
    <xf numFmtId="0" fontId="7" fillId="6" borderId="17" xfId="1" applyFont="1" applyFill="1" applyBorder="1" applyAlignment="1" applyProtection="1">
      <alignment horizontal="left" vertical="center"/>
      <protection locked="0"/>
    </xf>
    <xf numFmtId="0" fontId="7" fillId="6" borderId="18" xfId="1" applyFont="1" applyFill="1" applyBorder="1" applyAlignment="1" applyProtection="1">
      <alignment horizontal="left" vertical="center"/>
      <protection locked="0"/>
    </xf>
    <xf numFmtId="0" fontId="7" fillId="6" borderId="19" xfId="1" applyFont="1" applyFill="1" applyBorder="1" applyAlignment="1" applyProtection="1">
      <alignment horizontal="left" vertical="center"/>
      <protection locked="0"/>
    </xf>
    <xf numFmtId="0" fontId="7" fillId="6" borderId="0" xfId="1" applyFont="1" applyFill="1" applyAlignment="1" applyProtection="1">
      <alignment horizontal="left" vertical="center"/>
      <protection locked="0"/>
    </xf>
    <xf numFmtId="0" fontId="7" fillId="6" borderId="20" xfId="1" applyFont="1" applyFill="1" applyBorder="1" applyAlignment="1" applyProtection="1">
      <alignment horizontal="left" vertical="center"/>
      <protection locked="0"/>
    </xf>
    <xf numFmtId="0" fontId="7" fillId="6" borderId="21" xfId="1" applyFont="1" applyFill="1" applyBorder="1" applyAlignment="1" applyProtection="1">
      <alignment horizontal="left" vertical="center"/>
      <protection locked="0"/>
    </xf>
    <xf numFmtId="0" fontId="7" fillId="6" borderId="22" xfId="1" applyFont="1" applyFill="1" applyBorder="1" applyAlignment="1" applyProtection="1">
      <alignment horizontal="left" vertical="center"/>
      <protection locked="0"/>
    </xf>
    <xf numFmtId="0" fontId="7" fillId="6" borderId="23" xfId="1" applyFont="1" applyFill="1" applyBorder="1" applyAlignment="1" applyProtection="1">
      <alignment horizontal="left" vertical="center"/>
      <protection locked="0"/>
    </xf>
    <xf numFmtId="49" fontId="3" fillId="0" borderId="12" xfId="1" applyNumberFormat="1" applyFont="1" applyBorder="1" applyAlignment="1" applyProtection="1">
      <alignment horizontal="center" vertical="center" textRotation="90"/>
      <protection locked="0"/>
    </xf>
    <xf numFmtId="0" fontId="3" fillId="5" borderId="13" xfId="1" applyFont="1" applyFill="1" applyBorder="1" applyAlignment="1">
      <alignment horizontal="left" vertical="center"/>
    </xf>
    <xf numFmtId="0" fontId="3" fillId="5" borderId="14" xfId="1" applyFont="1" applyFill="1" applyBorder="1" applyAlignment="1">
      <alignment horizontal="left" vertical="center"/>
    </xf>
    <xf numFmtId="0" fontId="3" fillId="5" borderId="15" xfId="1" applyFont="1" applyFill="1" applyBorder="1" applyAlignment="1">
      <alignment horizontal="left" vertical="center"/>
    </xf>
    <xf numFmtId="0" fontId="7" fillId="5" borderId="16" xfId="1" applyFont="1" applyFill="1" applyBorder="1" applyAlignment="1" applyProtection="1">
      <alignment horizontal="left" vertical="center"/>
      <protection locked="0"/>
    </xf>
    <xf numFmtId="0" fontId="7" fillId="5" borderId="17" xfId="1" applyFont="1" applyFill="1" applyBorder="1" applyAlignment="1" applyProtection="1">
      <alignment horizontal="left" vertical="center"/>
      <protection locked="0"/>
    </xf>
    <xf numFmtId="0" fontId="7" fillId="5" borderId="18" xfId="1" applyFont="1" applyFill="1" applyBorder="1" applyAlignment="1" applyProtection="1">
      <alignment horizontal="left" vertical="center"/>
      <protection locked="0"/>
    </xf>
    <xf numFmtId="0" fontId="7" fillId="5" borderId="19" xfId="1" applyFont="1" applyFill="1" applyBorder="1" applyAlignment="1" applyProtection="1">
      <alignment horizontal="left" vertical="center"/>
      <protection locked="0"/>
    </xf>
    <xf numFmtId="0" fontId="7" fillId="5" borderId="0" xfId="1" applyFont="1" applyFill="1" applyAlignment="1" applyProtection="1">
      <alignment horizontal="left" vertical="center"/>
      <protection locked="0"/>
    </xf>
    <xf numFmtId="0" fontId="7" fillId="5" borderId="20" xfId="1" applyFont="1" applyFill="1" applyBorder="1" applyAlignment="1" applyProtection="1">
      <alignment horizontal="left" vertical="center"/>
      <protection locked="0"/>
    </xf>
    <xf numFmtId="0" fontId="7" fillId="5" borderId="21" xfId="1" applyFont="1" applyFill="1" applyBorder="1" applyAlignment="1" applyProtection="1">
      <alignment horizontal="left" vertical="center"/>
      <protection locked="0"/>
    </xf>
    <xf numFmtId="0" fontId="7" fillId="5" borderId="22" xfId="1" applyFont="1" applyFill="1" applyBorder="1" applyAlignment="1" applyProtection="1">
      <alignment horizontal="left" vertical="center"/>
      <protection locked="0"/>
    </xf>
    <xf numFmtId="0" fontId="7" fillId="5" borderId="23" xfId="1" applyFont="1" applyFill="1" applyBorder="1" applyAlignment="1" applyProtection="1">
      <alignment horizontal="left" vertical="center"/>
      <protection locked="0"/>
    </xf>
    <xf numFmtId="0" fontId="3" fillId="6" borderId="13" xfId="1" applyFont="1" applyFill="1" applyBorder="1" applyAlignment="1" applyProtection="1">
      <alignment horizontal="left" vertical="center"/>
      <protection locked="0"/>
    </xf>
    <xf numFmtId="0" fontId="3" fillId="6" borderId="14" xfId="1" applyFont="1" applyFill="1" applyBorder="1" applyAlignment="1" applyProtection="1">
      <alignment horizontal="left" vertical="center"/>
      <protection locked="0"/>
    </xf>
    <xf numFmtId="0" fontId="3" fillId="6" borderId="15" xfId="1" applyFont="1" applyFill="1" applyBorder="1" applyAlignment="1" applyProtection="1">
      <alignment horizontal="left" vertical="center"/>
      <protection locked="0"/>
    </xf>
    <xf numFmtId="0" fontId="3" fillId="5" borderId="13" xfId="1" applyFont="1" applyFill="1" applyBorder="1"/>
    <xf numFmtId="0" fontId="3" fillId="5" borderId="14" xfId="1" applyFont="1" applyFill="1" applyBorder="1"/>
    <xf numFmtId="0" fontId="3" fillId="5" borderId="15" xfId="1" applyFont="1" applyFill="1" applyBorder="1"/>
    <xf numFmtId="0" fontId="16" fillId="2" borderId="0" xfId="1" applyFill="1" applyAlignment="1">
      <alignment vertical="center"/>
    </xf>
    <xf numFmtId="0" fontId="16" fillId="2" borderId="40" xfId="1" applyFill="1" applyBorder="1" applyAlignment="1">
      <alignment vertical="center"/>
    </xf>
    <xf numFmtId="0" fontId="16" fillId="2" borderId="30" xfId="1" applyFill="1" applyBorder="1" applyAlignment="1">
      <alignment vertical="center"/>
    </xf>
    <xf numFmtId="0" fontId="16" fillId="2" borderId="4" xfId="1" applyFill="1" applyBorder="1" applyAlignment="1">
      <alignment vertical="center"/>
    </xf>
    <xf numFmtId="0" fontId="16" fillId="2" borderId="5" xfId="1" applyFill="1" applyBorder="1" applyAlignment="1">
      <alignment vertical="center"/>
    </xf>
    <xf numFmtId="0" fontId="16" fillId="2" borderId="9" xfId="1" applyFill="1" applyBorder="1" applyAlignment="1">
      <alignment vertical="center"/>
    </xf>
    <xf numFmtId="0" fontId="16" fillId="2" borderId="10" xfId="1" applyFill="1" applyBorder="1" applyAlignment="1">
      <alignment vertical="center"/>
    </xf>
    <xf numFmtId="0" fontId="8" fillId="3" borderId="30" xfId="1" applyFont="1" applyFill="1" applyBorder="1" applyAlignment="1" applyProtection="1">
      <alignment vertical="center"/>
      <protection locked="0"/>
    </xf>
    <xf numFmtId="0" fontId="8" fillId="3" borderId="43" xfId="1" applyFont="1" applyFill="1" applyBorder="1" applyAlignment="1" applyProtection="1">
      <alignment vertical="center"/>
      <protection locked="0"/>
    </xf>
    <xf numFmtId="0" fontId="8" fillId="3" borderId="43" xfId="1" applyFont="1" applyFill="1" applyBorder="1" applyAlignment="1">
      <alignment vertical="center"/>
    </xf>
    <xf numFmtId="0" fontId="8" fillId="3" borderId="30" xfId="1" applyFont="1" applyFill="1" applyBorder="1" applyAlignment="1">
      <alignment vertical="center"/>
    </xf>
    <xf numFmtId="0" fontId="16" fillId="2" borderId="43" xfId="1" applyFill="1" applyBorder="1" applyAlignment="1">
      <alignment vertical="center"/>
    </xf>
    <xf numFmtId="0" fontId="5" fillId="2" borderId="4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44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vertical="center"/>
    </xf>
    <xf numFmtId="0" fontId="8" fillId="3" borderId="10" xfId="1" applyFont="1" applyFill="1" applyBorder="1" applyAlignment="1">
      <alignment vertical="center"/>
    </xf>
    <xf numFmtId="0" fontId="8" fillId="3" borderId="5" xfId="1" applyFont="1" applyFill="1" applyBorder="1" applyAlignment="1" applyProtection="1">
      <alignment vertical="center"/>
      <protection locked="0"/>
    </xf>
    <xf numFmtId="0" fontId="8" fillId="3" borderId="10" xfId="1" applyFont="1" applyFill="1" applyBorder="1" applyAlignment="1" applyProtection="1">
      <alignment vertical="center"/>
      <protection locked="0"/>
    </xf>
    <xf numFmtId="0" fontId="4" fillId="5" borderId="32" xfId="1" applyFont="1" applyFill="1" applyBorder="1" applyAlignment="1">
      <alignment horizontal="left" vertical="center"/>
    </xf>
    <xf numFmtId="0" fontId="4" fillId="5" borderId="39" xfId="1" applyFont="1" applyFill="1" applyBorder="1" applyAlignment="1">
      <alignment horizontal="left" vertical="center"/>
    </xf>
    <xf numFmtId="164" fontId="18" fillId="0" borderId="48" xfId="1" applyNumberFormat="1" applyFont="1" applyBorder="1" applyAlignment="1">
      <alignment horizontal="center" vertical="center"/>
    </xf>
    <xf numFmtId="164" fontId="18" fillId="0" borderId="8" xfId="1" applyNumberFormat="1" applyFont="1" applyBorder="1" applyAlignment="1">
      <alignment horizontal="center" vertical="center"/>
    </xf>
    <xf numFmtId="0" fontId="7" fillId="7" borderId="9" xfId="1" applyFont="1" applyFill="1" applyBorder="1" applyAlignment="1">
      <alignment horizontal="center" vertical="center" wrapText="1"/>
    </xf>
    <xf numFmtId="0" fontId="7" fillId="7" borderId="10" xfId="1" applyFont="1" applyFill="1" applyBorder="1" applyAlignment="1">
      <alignment horizontal="center" vertical="center" wrapText="1"/>
    </xf>
    <xf numFmtId="0" fontId="3" fillId="7" borderId="33" xfId="1" applyFont="1" applyFill="1" applyBorder="1" applyAlignment="1">
      <alignment horizontal="center" vertical="center" wrapText="1"/>
    </xf>
    <xf numFmtId="0" fontId="7" fillId="7" borderId="33" xfId="1" applyFont="1" applyFill="1" applyBorder="1" applyAlignment="1">
      <alignment horizontal="center" vertical="center" wrapText="1"/>
    </xf>
    <xf numFmtId="1" fontId="4" fillId="6" borderId="3" xfId="1" applyNumberFormat="1" applyFont="1" applyFill="1" applyBorder="1" applyAlignment="1">
      <alignment horizontal="left" vertical="center" wrapText="1"/>
    </xf>
    <xf numFmtId="1" fontId="4" fillId="6" borderId="8" xfId="1" applyNumberFormat="1" applyFont="1" applyFill="1" applyBorder="1" applyAlignment="1">
      <alignment horizontal="left" vertical="center" wrapText="1"/>
    </xf>
    <xf numFmtId="1" fontId="17" fillId="6" borderId="47" xfId="1" applyNumberFormat="1" applyFont="1" applyFill="1" applyBorder="1" applyAlignment="1" applyProtection="1">
      <alignment horizontal="center" vertical="center"/>
      <protection locked="0"/>
    </xf>
    <xf numFmtId="1" fontId="17" fillId="6" borderId="45" xfId="1" applyNumberFormat="1" applyFont="1" applyFill="1" applyBorder="1" applyAlignment="1" applyProtection="1">
      <alignment horizontal="center" vertical="center"/>
      <protection locked="0"/>
    </xf>
    <xf numFmtId="1" fontId="3" fillId="8" borderId="42" xfId="1" applyNumberFormat="1" applyFont="1" applyFill="1" applyBorder="1" applyAlignment="1">
      <alignment horizontal="center" vertical="center"/>
    </xf>
    <xf numFmtId="1" fontId="3" fillId="8" borderId="45" xfId="1" applyNumberFormat="1" applyFont="1" applyFill="1" applyBorder="1" applyAlignment="1">
      <alignment horizontal="center" vertical="center"/>
    </xf>
    <xf numFmtId="49" fontId="3" fillId="7" borderId="33" xfId="1" applyNumberFormat="1" applyFont="1" applyFill="1" applyBorder="1" applyAlignment="1">
      <alignment horizontal="center" vertical="center" wrapText="1"/>
    </xf>
    <xf numFmtId="49" fontId="7" fillId="7" borderId="33" xfId="1" applyNumberFormat="1" applyFont="1" applyFill="1" applyBorder="1" applyAlignment="1">
      <alignment horizontal="center" vertical="center" wrapText="1"/>
    </xf>
    <xf numFmtId="0" fontId="16" fillId="7" borderId="6" xfId="1" applyFill="1" applyBorder="1" applyAlignment="1">
      <alignment vertical="center"/>
    </xf>
    <xf numFmtId="0" fontId="16" fillId="7" borderId="34" xfId="1" applyFill="1" applyBorder="1" applyAlignment="1">
      <alignment vertical="center"/>
    </xf>
    <xf numFmtId="0" fontId="16" fillId="7" borderId="11" xfId="1" applyFill="1" applyBorder="1" applyAlignment="1">
      <alignment vertical="center"/>
    </xf>
    <xf numFmtId="0" fontId="18" fillId="0" borderId="27" xfId="1" applyFont="1" applyBorder="1" applyAlignment="1">
      <alignment horizontal="center" vertical="center" shrinkToFit="1"/>
    </xf>
    <xf numFmtId="0" fontId="12" fillId="0" borderId="27" xfId="1" applyFont="1" applyBorder="1" applyAlignment="1">
      <alignment horizontal="left" vertical="center" shrinkToFit="1"/>
    </xf>
    <xf numFmtId="0" fontId="12" fillId="0" borderId="2" xfId="1" applyFont="1" applyBorder="1" applyAlignment="1">
      <alignment horizontal="left" vertical="center" shrinkToFit="1"/>
    </xf>
    <xf numFmtId="0" fontId="20" fillId="7" borderId="33" xfId="1" applyFont="1" applyFill="1" applyBorder="1" applyAlignment="1">
      <alignment horizontal="center" vertical="center" textRotation="135" shrinkToFit="1"/>
    </xf>
    <xf numFmtId="0" fontId="4" fillId="6" borderId="5" xfId="1" applyFont="1" applyFill="1" applyBorder="1" applyAlignment="1">
      <alignment horizontal="center" textRotation="90" wrapText="1" shrinkToFit="1"/>
    </xf>
    <xf numFmtId="0" fontId="4" fillId="6" borderId="6" xfId="1" applyFont="1" applyFill="1" applyBorder="1" applyAlignment="1">
      <alignment horizontal="center" textRotation="90" wrapText="1" shrinkToFit="1"/>
    </xf>
    <xf numFmtId="0" fontId="4" fillId="6" borderId="22" xfId="1" applyFont="1" applyFill="1" applyBorder="1" applyAlignment="1">
      <alignment horizontal="center" textRotation="90" wrapText="1" shrinkToFit="1"/>
    </xf>
    <xf numFmtId="0" fontId="4" fillId="6" borderId="52" xfId="1" applyFont="1" applyFill="1" applyBorder="1" applyAlignment="1">
      <alignment horizontal="center" textRotation="90" wrapText="1" shrinkToFit="1"/>
    </xf>
    <xf numFmtId="0" fontId="4" fillId="6" borderId="31" xfId="1" applyFont="1" applyFill="1" applyBorder="1" applyAlignment="1">
      <alignment horizontal="center" textRotation="90" wrapText="1" shrinkToFit="1"/>
    </xf>
    <xf numFmtId="0" fontId="4" fillId="6" borderId="29" xfId="1" applyFont="1" applyFill="1" applyBorder="1" applyAlignment="1">
      <alignment horizontal="center" textRotation="90" wrapText="1" shrinkToFit="1"/>
    </xf>
    <xf numFmtId="0" fontId="4" fillId="6" borderId="15" xfId="1" applyFont="1" applyFill="1" applyBorder="1" applyAlignment="1">
      <alignment horizontal="center" textRotation="90" wrapText="1" shrinkToFit="1"/>
    </xf>
    <xf numFmtId="0" fontId="4" fillId="6" borderId="13" xfId="1" applyFont="1" applyFill="1" applyBorder="1" applyAlignment="1">
      <alignment horizontal="center" textRotation="90" wrapText="1" shrinkToFit="1"/>
    </xf>
    <xf numFmtId="0" fontId="4" fillId="6" borderId="50" xfId="1" applyFont="1" applyFill="1" applyBorder="1" applyAlignment="1">
      <alignment horizontal="center" textRotation="90" wrapText="1" shrinkToFit="1"/>
    </xf>
    <xf numFmtId="0" fontId="4" fillId="6" borderId="49" xfId="1" applyFont="1" applyFill="1" applyBorder="1" applyAlignment="1">
      <alignment horizontal="center" textRotation="90" wrapText="1" shrinkToFit="1"/>
    </xf>
    <xf numFmtId="0" fontId="4" fillId="6" borderId="35" xfId="1" applyFont="1" applyFill="1" applyBorder="1" applyAlignment="1">
      <alignment horizontal="center" textRotation="90" wrapText="1" shrinkToFit="1"/>
    </xf>
    <xf numFmtId="0" fontId="4" fillId="6" borderId="36" xfId="1" applyFont="1" applyFill="1" applyBorder="1" applyAlignment="1">
      <alignment horizontal="center" textRotation="90" wrapText="1" shrinkToFit="1"/>
    </xf>
    <xf numFmtId="0" fontId="3" fillId="0" borderId="3" xfId="1" applyFont="1" applyBorder="1" applyAlignment="1">
      <alignment horizontal="center" vertical="center" textRotation="135" wrapText="1" shrinkToFit="1"/>
    </xf>
    <xf numFmtId="0" fontId="3" fillId="0" borderId="53" xfId="1" applyFont="1" applyBorder="1" applyAlignment="1">
      <alignment horizontal="center" vertical="center" textRotation="135" wrapText="1" shrinkToFit="1"/>
    </xf>
    <xf numFmtId="0" fontId="3" fillId="0" borderId="31" xfId="1" applyFont="1" applyBorder="1" applyAlignment="1">
      <alignment horizontal="center" vertical="center" wrapText="1" shrinkToFit="1"/>
    </xf>
    <xf numFmtId="0" fontId="3" fillId="0" borderId="29" xfId="1" applyFont="1" applyBorder="1" applyAlignment="1">
      <alignment horizontal="center" vertical="center" wrapText="1" shrinkToFit="1"/>
    </xf>
    <xf numFmtId="0" fontId="3" fillId="0" borderId="54" xfId="1" applyFont="1" applyBorder="1" applyAlignment="1">
      <alignment horizontal="center" vertical="center" textRotation="90" wrapText="1"/>
    </xf>
    <xf numFmtId="0" fontId="3" fillId="0" borderId="51" xfId="1" applyFont="1" applyBorder="1" applyAlignment="1">
      <alignment horizontal="center" vertical="center" textRotation="90" wrapText="1"/>
    </xf>
    <xf numFmtId="0" fontId="16" fillId="7" borderId="4" xfId="1" applyFill="1" applyBorder="1" applyAlignment="1">
      <alignment vertical="center"/>
    </xf>
    <xf numFmtId="0" fontId="16" fillId="7" borderId="5" xfId="1" applyFill="1" applyBorder="1" applyAlignment="1">
      <alignment vertical="center"/>
    </xf>
    <xf numFmtId="0" fontId="18" fillId="0" borderId="32" xfId="1" applyFont="1" applyBorder="1" applyAlignment="1">
      <alignment horizontal="center" vertical="center" textRotation="90" shrinkToFit="1"/>
    </xf>
    <xf numFmtId="0" fontId="18" fillId="0" borderId="47" xfId="1" applyFont="1" applyBorder="1" applyAlignment="1">
      <alignment horizontal="center" vertical="center" textRotation="90" shrinkToFit="1"/>
    </xf>
    <xf numFmtId="0" fontId="20" fillId="0" borderId="15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 wrapText="1"/>
    </xf>
    <xf numFmtId="0" fontId="22" fillId="6" borderId="3" xfId="1" applyFont="1" applyFill="1" applyBorder="1" applyAlignment="1">
      <alignment horizontal="left" vertical="center" wrapText="1"/>
    </xf>
    <xf numFmtId="0" fontId="22" fillId="6" borderId="8" xfId="1" applyFont="1" applyFill="1" applyBorder="1" applyAlignment="1">
      <alignment horizontal="left" vertical="center" wrapText="1"/>
    </xf>
    <xf numFmtId="1" fontId="17" fillId="6" borderId="48" xfId="1" applyNumberFormat="1" applyFont="1" applyFill="1" applyBorder="1" applyAlignment="1" applyProtection="1">
      <alignment horizontal="center" vertical="center"/>
      <protection locked="0"/>
    </xf>
    <xf numFmtId="1" fontId="17" fillId="6" borderId="8" xfId="1" applyNumberFormat="1" applyFont="1" applyFill="1" applyBorder="1" applyAlignment="1" applyProtection="1">
      <alignment horizontal="center" vertical="center"/>
      <protection locked="0"/>
    </xf>
    <xf numFmtId="0" fontId="4" fillId="5" borderId="31" xfId="1" applyFont="1" applyFill="1" applyBorder="1" applyAlignment="1">
      <alignment horizontal="center" textRotation="90" wrapText="1" shrinkToFit="1"/>
    </xf>
    <xf numFmtId="0" fontId="4" fillId="5" borderId="29" xfId="1" applyFont="1" applyFill="1" applyBorder="1" applyAlignment="1">
      <alignment horizontal="center" textRotation="90" wrapText="1" shrinkToFit="1"/>
    </xf>
    <xf numFmtId="0" fontId="4" fillId="5" borderId="15" xfId="1" applyFont="1" applyFill="1" applyBorder="1" applyAlignment="1">
      <alignment horizontal="center" textRotation="90" wrapText="1" shrinkToFit="1"/>
    </xf>
    <xf numFmtId="0" fontId="4" fillId="5" borderId="13" xfId="1" applyFont="1" applyFill="1" applyBorder="1" applyAlignment="1">
      <alignment horizontal="center" textRotation="90" wrapText="1" shrinkToFit="1"/>
    </xf>
    <xf numFmtId="0" fontId="4" fillId="5" borderId="50" xfId="1" applyFont="1" applyFill="1" applyBorder="1" applyAlignment="1">
      <alignment horizontal="center" textRotation="90" wrapText="1" shrinkToFit="1"/>
    </xf>
    <xf numFmtId="0" fontId="4" fillId="5" borderId="49" xfId="1" applyFont="1" applyFill="1" applyBorder="1" applyAlignment="1">
      <alignment horizontal="center" textRotation="90" wrapText="1" shrinkToFit="1"/>
    </xf>
    <xf numFmtId="0" fontId="4" fillId="5" borderId="35" xfId="1" applyFont="1" applyFill="1" applyBorder="1" applyAlignment="1">
      <alignment horizontal="center" textRotation="90" wrapText="1" shrinkToFit="1"/>
    </xf>
    <xf numFmtId="0" fontId="4" fillId="5" borderId="36" xfId="1" applyFont="1" applyFill="1" applyBorder="1" applyAlignment="1">
      <alignment horizontal="center" textRotation="90" wrapText="1" shrinkToFit="1"/>
    </xf>
    <xf numFmtId="1" fontId="17" fillId="5" borderId="47" xfId="1" applyNumberFormat="1" applyFont="1" applyFill="1" applyBorder="1" applyAlignment="1" applyProtection="1">
      <alignment horizontal="center" vertical="center"/>
      <protection locked="0"/>
    </xf>
    <xf numFmtId="1" fontId="17" fillId="5" borderId="45" xfId="1" applyNumberFormat="1" applyFont="1" applyFill="1" applyBorder="1" applyAlignment="1" applyProtection="1">
      <alignment horizontal="center" vertical="center"/>
      <protection locked="0"/>
    </xf>
    <xf numFmtId="1" fontId="4" fillId="5" borderId="3" xfId="1" applyNumberFormat="1" applyFont="1" applyFill="1" applyBorder="1" applyAlignment="1">
      <alignment horizontal="left" vertical="center" wrapText="1"/>
    </xf>
    <xf numFmtId="1" fontId="4" fillId="5" borderId="8" xfId="1" applyNumberFormat="1" applyFont="1" applyFill="1" applyBorder="1" applyAlignment="1">
      <alignment horizontal="left" vertical="center" wrapText="1"/>
    </xf>
    <xf numFmtId="1" fontId="17" fillId="5" borderId="48" xfId="1" applyNumberFormat="1" applyFont="1" applyFill="1" applyBorder="1" applyAlignment="1" applyProtection="1">
      <alignment horizontal="center" vertical="center"/>
      <protection locked="0"/>
    </xf>
    <xf numFmtId="1" fontId="17" fillId="5" borderId="8" xfId="1" applyNumberFormat="1" applyFont="1" applyFill="1" applyBorder="1" applyAlignment="1" applyProtection="1">
      <alignment horizontal="center" vertical="center"/>
      <protection locked="0"/>
    </xf>
    <xf numFmtId="0" fontId="4" fillId="5" borderId="5" xfId="1" applyFont="1" applyFill="1" applyBorder="1" applyAlignment="1">
      <alignment horizontal="center" textRotation="90" wrapText="1" shrinkToFit="1"/>
    </xf>
    <xf numFmtId="0" fontId="4" fillId="5" borderId="6" xfId="1" applyFont="1" applyFill="1" applyBorder="1" applyAlignment="1">
      <alignment horizontal="center" textRotation="90" wrapText="1" shrinkToFit="1"/>
    </xf>
    <xf numFmtId="0" fontId="4" fillId="5" borderId="22" xfId="1" applyFont="1" applyFill="1" applyBorder="1" applyAlignment="1">
      <alignment horizontal="center" textRotation="90" wrapText="1" shrinkToFit="1"/>
    </xf>
    <xf numFmtId="0" fontId="4" fillId="5" borderId="52" xfId="1" applyFont="1" applyFill="1" applyBorder="1" applyAlignment="1">
      <alignment horizontal="center" textRotation="90" wrapText="1" shrinkToFit="1"/>
    </xf>
    <xf numFmtId="0" fontId="22" fillId="5" borderId="3" xfId="1" applyFont="1" applyFill="1" applyBorder="1" applyAlignment="1">
      <alignment horizontal="left" vertical="center" wrapText="1"/>
    </xf>
    <xf numFmtId="0" fontId="22" fillId="5" borderId="8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3" fillId="2" borderId="12" xfId="0" applyNumberFormat="1" applyFont="1" applyFill="1" applyBorder="1" applyAlignment="1">
      <alignment horizontal="center" vertical="center" textRotation="90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7" fillId="3" borderId="16" xfId="0" applyFont="1" applyFill="1" applyBorder="1" applyAlignment="1" applyProtection="1">
      <alignment horizontal="left" vertical="center"/>
      <protection locked="0"/>
    </xf>
    <xf numFmtId="0" fontId="7" fillId="3" borderId="17" xfId="0" applyFont="1" applyFill="1" applyBorder="1" applyAlignment="1" applyProtection="1">
      <alignment horizontal="left" vertical="center"/>
      <protection locked="0"/>
    </xf>
    <xf numFmtId="0" fontId="7" fillId="3" borderId="18" xfId="0" applyFont="1" applyFill="1" applyBorder="1" applyAlignment="1" applyProtection="1">
      <alignment horizontal="left" vertical="center"/>
      <protection locked="0"/>
    </xf>
    <xf numFmtId="0" fontId="7" fillId="3" borderId="19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20" xfId="0" applyFont="1" applyFill="1" applyBorder="1" applyAlignment="1" applyProtection="1">
      <alignment horizontal="left" vertical="center"/>
      <protection locked="0"/>
    </xf>
    <xf numFmtId="0" fontId="7" fillId="3" borderId="21" xfId="0" applyFont="1" applyFill="1" applyBorder="1" applyAlignment="1" applyProtection="1">
      <alignment horizontal="left" vertical="center"/>
      <protection locked="0"/>
    </xf>
    <xf numFmtId="0" fontId="7" fillId="3" borderId="22" xfId="0" applyFont="1" applyFill="1" applyBorder="1" applyAlignment="1" applyProtection="1">
      <alignment horizontal="left" vertical="center"/>
      <protection locked="0"/>
    </xf>
    <xf numFmtId="0" fontId="7" fillId="3" borderId="23" xfId="0" applyFont="1" applyFill="1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/>
    </xf>
    <xf numFmtId="0" fontId="7" fillId="3" borderId="12" xfId="0" applyFont="1" applyFill="1" applyBorder="1" applyAlignment="1" applyProtection="1">
      <alignment horizontal="left" vertical="center"/>
      <protection locked="0"/>
    </xf>
    <xf numFmtId="0" fontId="11" fillId="2" borderId="12" xfId="0" applyFont="1" applyFill="1" applyBorder="1" applyAlignment="1">
      <alignment horizontal="left" vertical="center"/>
    </xf>
    <xf numFmtId="0" fontId="7" fillId="3" borderId="13" xfId="0" applyFont="1" applyFill="1" applyBorder="1" applyAlignment="1" applyProtection="1">
      <alignment horizontal="left" vertical="center"/>
      <protection locked="0"/>
    </xf>
    <xf numFmtId="0" fontId="7" fillId="3" borderId="14" xfId="0" applyFont="1" applyFill="1" applyBorder="1" applyAlignment="1" applyProtection="1">
      <alignment horizontal="left" vertical="center"/>
      <protection locked="0"/>
    </xf>
    <xf numFmtId="0" fontId="7" fillId="3" borderId="15" xfId="0" applyFont="1" applyFill="1" applyBorder="1" applyAlignment="1" applyProtection="1">
      <alignment horizontal="left" vertical="center"/>
      <protection locked="0"/>
    </xf>
    <xf numFmtId="0" fontId="10" fillId="0" borderId="19" xfId="0" applyFont="1" applyBorder="1" applyAlignment="1">
      <alignment horizontal="left"/>
    </xf>
    <xf numFmtId="0" fontId="10" fillId="0" borderId="0" xfId="0" applyFont="1" applyAlignment="1">
      <alignment horizontal="left"/>
    </xf>
    <xf numFmtId="49" fontId="3" fillId="2" borderId="14" xfId="0" applyNumberFormat="1" applyFont="1" applyFill="1" applyBorder="1" applyAlignment="1" applyProtection="1">
      <alignment horizontal="center" vertical="center"/>
      <protection locked="0"/>
    </xf>
    <xf numFmtId="49" fontId="13" fillId="2" borderId="12" xfId="0" applyNumberFormat="1" applyFont="1" applyFill="1" applyBorder="1" applyAlignment="1">
      <alignment horizontal="center" vertical="center" textRotation="90"/>
    </xf>
  </cellXfs>
  <cellStyles count="2">
    <cellStyle name="Standard" xfId="0" builtinId="0"/>
    <cellStyle name="Standard 2" xfId="1" xr:uid="{EC9F64B5-76FD-43F6-81DF-3028318451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19050</xdr:colOff>
      <xdr:row>0</xdr:row>
      <xdr:rowOff>66675</xdr:rowOff>
    </xdr:from>
    <xdr:ext cx="1466850" cy="771525"/>
    <xdr:pic>
      <xdr:nvPicPr>
        <xdr:cNvPr id="2" name="Picture 2" descr="DBS Logo">
          <a:extLst>
            <a:ext uri="{FF2B5EF4-FFF2-40B4-BE49-F238E27FC236}">
              <a16:creationId xmlns:a16="http://schemas.microsoft.com/office/drawing/2014/main" id="{8E2622D7-03D2-4D6F-BC08-7EF8CC8F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07050" y="66675"/>
          <a:ext cx="146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</xdr:row>
      <xdr:rowOff>19050</xdr:rowOff>
    </xdr:from>
    <xdr:ext cx="1028700" cy="505558"/>
    <xdr:pic>
      <xdr:nvPicPr>
        <xdr:cNvPr id="2" name="Picture 3" descr="DBS Logo">
          <a:extLst>
            <a:ext uri="{FF2B5EF4-FFF2-40B4-BE49-F238E27FC236}">
              <a16:creationId xmlns:a16="http://schemas.microsoft.com/office/drawing/2014/main" id="{D7006D83-81CD-44FA-8C8F-0FD05D9C1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80975"/>
          <a:ext cx="1028700" cy="505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</xdr:colOff>
      <xdr:row>26</xdr:row>
      <xdr:rowOff>19050</xdr:rowOff>
    </xdr:from>
    <xdr:ext cx="1028700" cy="504825"/>
    <xdr:pic>
      <xdr:nvPicPr>
        <xdr:cNvPr id="3" name="Picture 3" descr="DBS Logo">
          <a:extLst>
            <a:ext uri="{FF2B5EF4-FFF2-40B4-BE49-F238E27FC236}">
              <a16:creationId xmlns:a16="http://schemas.microsoft.com/office/drawing/2014/main" id="{804433B2-6545-4D89-A259-CDC11315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4229100"/>
          <a:ext cx="10287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eddy%20&#214;streicher\Desktop\Sport\DBS\DBS-Boccia\DM2023\Kopie%20von%20SpPl%20DBS%2018M_6F_2Gr%20Boccia.xls" TargetMode="External"/><Relationship Id="rId1" Type="http://schemas.openxmlformats.org/officeDocument/2006/relationships/externalLinkPath" Target="Kopie%20von%20SpPl%20DBS%2018M_6F_2Gr%20Boc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schrieb"/>
      <sheetName val="SpPl. Vorrd."/>
      <sheetName val="Auswertung"/>
      <sheetName val="SpPl. Zw.u.End-Rd."/>
      <sheetName val="Endstand"/>
      <sheetName val="Punktgleichheit 5M"/>
    </sheetNames>
    <sheetDataSet>
      <sheetData sheetId="0">
        <row r="1">
          <cell r="C1" t="str">
            <v>19. Deutsche Meisterschft im Boccia (Halle)</v>
          </cell>
        </row>
        <row r="2">
          <cell r="C2" t="str">
            <v>am 28./29.Juli 2023 in Wiesbaden, LV Hessen</v>
          </cell>
        </row>
        <row r="4">
          <cell r="C4" t="str">
            <v>18 Teilnehmer aus 11 Landesverbänden</v>
          </cell>
        </row>
        <row r="6">
          <cell r="C6" t="str">
            <v>BRS Gersweiler 1</v>
          </cell>
          <cell r="D6" t="str">
            <v>ZGS Berlin</v>
          </cell>
          <cell r="E6" t="str">
            <v>Rhinos Wiesbaden 1</v>
          </cell>
          <cell r="F6" t="str">
            <v xml:space="preserve">        BRV Berlin</v>
          </cell>
        </row>
        <row r="7">
          <cell r="C7" t="str">
            <v>BSSV Köthen</v>
          </cell>
          <cell r="D7" t="str">
            <v>Rh. Wiesbaden 2</v>
          </cell>
          <cell r="E7" t="str">
            <v>VSG Stadthagen</v>
          </cell>
          <cell r="F7" t="str">
            <v xml:space="preserve">        Rh. Leipzig</v>
          </cell>
        </row>
        <row r="8">
          <cell r="C8" t="str">
            <v>TV Markgröningen</v>
          </cell>
          <cell r="D8" t="str">
            <v>BSG Offenburg</v>
          </cell>
          <cell r="E8" t="str">
            <v>BSG Nordwalde</v>
          </cell>
          <cell r="F8" t="str">
            <v xml:space="preserve">        Grevesmühlen</v>
          </cell>
        </row>
        <row r="9">
          <cell r="C9" t="str">
            <v>VSG Gelsenkirchen</v>
          </cell>
          <cell r="D9" t="str">
            <v>RSG Partenstein</v>
          </cell>
          <cell r="E9" t="str">
            <v>BRS Gersweiler 2</v>
          </cell>
          <cell r="F9" t="str">
            <v xml:space="preserve">        RBA Neumarkt</v>
          </cell>
        </row>
        <row r="10">
          <cell r="D10" t="str">
            <v>BVS Weiden</v>
          </cell>
          <cell r="F10" t="str">
            <v xml:space="preserve">        BSG Mettmann</v>
          </cell>
        </row>
        <row r="12">
          <cell r="C12" t="str">
            <v>Beck Adolph</v>
          </cell>
          <cell r="D12" t="str">
            <v>Schmid K.-H.</v>
          </cell>
          <cell r="E12" t="str">
            <v>S.-Anh.--Berlin</v>
          </cell>
        </row>
        <row r="13">
          <cell r="C13" t="str">
            <v>Schmid Angelika</v>
          </cell>
          <cell r="D13" t="str">
            <v xml:space="preserve">Ahrend </v>
          </cell>
          <cell r="E13" t="str">
            <v>NRW</v>
          </cell>
        </row>
        <row r="14">
          <cell r="C14" t="str">
            <v>Friedrich Christian</v>
          </cell>
          <cell r="D14" t="str">
            <v>Bayern</v>
          </cell>
          <cell r="E14" t="str">
            <v>Saarland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B05C-B658-45C4-9E82-3BFC6506A8F4}">
  <dimension ref="B1:AF112"/>
  <sheetViews>
    <sheetView topLeftCell="B1" workbookViewId="0">
      <selection activeCell="AI79" sqref="AI79"/>
    </sheetView>
  </sheetViews>
  <sheetFormatPr baseColWidth="10" defaultRowHeight="12.75" x14ac:dyDescent="0.2"/>
  <cols>
    <col min="1" max="1" width="2.28515625" style="78" customWidth="1"/>
    <col min="2" max="2" width="3.5703125" style="78" customWidth="1"/>
    <col min="3" max="3" width="2.7109375" style="78" customWidth="1"/>
    <col min="4" max="4" width="1.140625" style="78" customWidth="1"/>
    <col min="5" max="5" width="3.85546875" style="78" customWidth="1"/>
    <col min="6" max="6" width="1.140625" style="78" customWidth="1"/>
    <col min="7" max="7" width="3.5703125" style="78" customWidth="1"/>
    <col min="8" max="12" width="2.7109375" style="78" customWidth="1"/>
    <col min="13" max="13" width="3.5703125" style="78" customWidth="1"/>
    <col min="14" max="17" width="2.7109375" style="78" customWidth="1"/>
    <col min="18" max="18" width="3.140625" style="78" customWidth="1"/>
    <col min="19" max="19" width="4.140625" style="78" customWidth="1"/>
    <col min="20" max="23" width="2.28515625" style="78" customWidth="1"/>
    <col min="24" max="24" width="3.28515625" style="78" customWidth="1"/>
    <col min="25" max="27" width="2.28515625" style="78" customWidth="1"/>
    <col min="28" max="28" width="4.85546875" style="78" customWidth="1"/>
    <col min="29" max="29" width="0.85546875" style="78" customWidth="1"/>
    <col min="30" max="30" width="4.28515625" style="78" customWidth="1"/>
    <col min="31" max="31" width="1.5703125" style="78" customWidth="1"/>
    <col min="32" max="32" width="4.28515625" style="78" customWidth="1"/>
    <col min="33" max="16384" width="11.42578125" style="78"/>
  </cols>
  <sheetData>
    <row r="1" spans="2:32" ht="18" x14ac:dyDescent="0.2">
      <c r="B1" s="178" t="str">
        <f>[1]Beschrieb!C1</f>
        <v>19. Deutsche Meisterschft im Boccia (Halle)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12"/>
      <c r="AF1" s="112"/>
    </row>
    <row r="2" spans="2:32" ht="16.5" x14ac:dyDescent="0.2">
      <c r="B2" s="179" t="str">
        <f>[1]Beschrieb!C2</f>
        <v>am 28./29.Juli 2023 in Wiesbaden, LV Hessen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12"/>
    </row>
    <row r="3" spans="2:32" x14ac:dyDescent="0.2">
      <c r="B3" s="113"/>
      <c r="C3" s="102"/>
      <c r="D3" s="102"/>
      <c r="E3" s="113"/>
      <c r="F3" s="113"/>
      <c r="G3" s="113"/>
      <c r="H3" s="113"/>
      <c r="I3" s="113"/>
      <c r="J3" s="113"/>
      <c r="K3" s="113"/>
      <c r="L3" s="113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</row>
    <row r="4" spans="2:32" ht="13.5" x14ac:dyDescent="0.2">
      <c r="B4" s="180" t="str">
        <f>[1]Beschrieb!C4</f>
        <v>18 Teilnehmer aus 11 Landesverbänden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</row>
    <row r="5" spans="2:32" ht="14.25" thickBot="1" x14ac:dyDescent="0.25"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</row>
    <row r="6" spans="2:32" ht="13.5" thickBot="1" x14ac:dyDescent="0.25">
      <c r="B6" s="189" t="s">
        <v>47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1"/>
      <c r="S6" s="112"/>
      <c r="T6" s="195" t="s">
        <v>48</v>
      </c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7"/>
    </row>
    <row r="7" spans="2:32" ht="13.5" x14ac:dyDescent="0.2">
      <c r="B7" s="138" t="s">
        <v>49</v>
      </c>
      <c r="C7" s="192" t="str">
        <f>[1]Beschrieb!C6</f>
        <v>BRS Gersweiler 1</v>
      </c>
      <c r="D7" s="193"/>
      <c r="E7" s="193"/>
      <c r="F7" s="194"/>
      <c r="G7" s="137" t="s">
        <v>50</v>
      </c>
      <c r="H7" s="192" t="str">
        <f>[1]Beschrieb!C9</f>
        <v>VSG Gelsenkirchen</v>
      </c>
      <c r="I7" s="193"/>
      <c r="J7" s="193"/>
      <c r="K7" s="193"/>
      <c r="L7" s="194"/>
      <c r="M7" s="136" t="s">
        <v>51</v>
      </c>
      <c r="N7" s="192" t="str">
        <f>[1]Beschrieb!D8</f>
        <v>BSG Offenburg</v>
      </c>
      <c r="O7" s="193"/>
      <c r="P7" s="193"/>
      <c r="Q7" s="193"/>
      <c r="R7" s="285"/>
      <c r="S7" s="112"/>
      <c r="T7" s="198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200"/>
    </row>
    <row r="8" spans="2:32" ht="13.5" x14ac:dyDescent="0.2">
      <c r="B8" s="135" t="s">
        <v>52</v>
      </c>
      <c r="C8" s="205" t="str">
        <f>[1]Beschrieb!C7</f>
        <v>BSSV Köthen</v>
      </c>
      <c r="D8" s="205"/>
      <c r="E8" s="205"/>
      <c r="F8" s="205"/>
      <c r="G8" s="134" t="s">
        <v>53</v>
      </c>
      <c r="H8" s="205" t="str">
        <f>[1]Beschrieb!D6</f>
        <v>ZGS Berlin</v>
      </c>
      <c r="I8" s="205"/>
      <c r="J8" s="205"/>
      <c r="K8" s="205"/>
      <c r="L8" s="205"/>
      <c r="M8" s="133" t="s">
        <v>54</v>
      </c>
      <c r="N8" s="205" t="str">
        <f>[1]Beschrieb!D9</f>
        <v>RSG Partenstein</v>
      </c>
      <c r="O8" s="205"/>
      <c r="P8" s="205"/>
      <c r="Q8" s="205"/>
      <c r="R8" s="206"/>
      <c r="S8" s="112"/>
      <c r="T8" s="201" t="str">
        <f>[1]Beschrieb!C12</f>
        <v>Beck Adolph</v>
      </c>
      <c r="U8" s="202"/>
      <c r="V8" s="202"/>
      <c r="W8" s="202"/>
      <c r="X8" s="202"/>
      <c r="Y8" s="202" t="str">
        <f>[1]Beschrieb!D12</f>
        <v>Schmid K.-H.</v>
      </c>
      <c r="Z8" s="202"/>
      <c r="AA8" s="202"/>
      <c r="AB8" s="202"/>
      <c r="AC8" s="202" t="str">
        <f>[1]Beschrieb!E12</f>
        <v>S.-Anh.--Berlin</v>
      </c>
      <c r="AD8" s="202"/>
      <c r="AE8" s="202"/>
      <c r="AF8" s="203"/>
    </row>
    <row r="9" spans="2:32" ht="14.25" thickBot="1" x14ac:dyDescent="0.25">
      <c r="B9" s="132" t="s">
        <v>55</v>
      </c>
      <c r="C9" s="204" t="str">
        <f>[1]Beschrieb!C8</f>
        <v>TV Markgröningen</v>
      </c>
      <c r="D9" s="204"/>
      <c r="E9" s="204"/>
      <c r="F9" s="204"/>
      <c r="G9" s="131" t="s">
        <v>56</v>
      </c>
      <c r="H9" s="204" t="str">
        <f>[1]Beschrieb!D7</f>
        <v>Rh. Wiesbaden 2</v>
      </c>
      <c r="I9" s="204"/>
      <c r="J9" s="204"/>
      <c r="K9" s="204"/>
      <c r="L9" s="204"/>
      <c r="M9" s="130" t="s">
        <v>57</v>
      </c>
      <c r="N9" s="204" t="str">
        <f>[1]Beschrieb!D10</f>
        <v>BVS Weiden</v>
      </c>
      <c r="O9" s="204"/>
      <c r="P9" s="204"/>
      <c r="Q9" s="204"/>
      <c r="R9" s="286"/>
      <c r="S9" s="112"/>
      <c r="T9" s="201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3"/>
    </row>
    <row r="10" spans="2:32" ht="13.5" thickBot="1" x14ac:dyDescent="0.25"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201" t="str">
        <f>[1]Beschrieb!C13</f>
        <v>Schmid Angelika</v>
      </c>
      <c r="U10" s="202"/>
      <c r="V10" s="202"/>
      <c r="W10" s="202"/>
      <c r="X10" s="202"/>
      <c r="Y10" s="202" t="str">
        <f>[1]Beschrieb!D13</f>
        <v xml:space="preserve">Ahrend </v>
      </c>
      <c r="Z10" s="202"/>
      <c r="AA10" s="202"/>
      <c r="AB10" s="202"/>
      <c r="AC10" s="202" t="str">
        <f>[1]Beschrieb!E13</f>
        <v>NRW</v>
      </c>
      <c r="AD10" s="202"/>
      <c r="AE10" s="202"/>
      <c r="AF10" s="203"/>
    </row>
    <row r="11" spans="2:32" ht="13.5" thickBot="1" x14ac:dyDescent="0.25">
      <c r="B11" s="189" t="s">
        <v>58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1"/>
      <c r="T11" s="201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3"/>
    </row>
    <row r="12" spans="2:32" ht="13.5" x14ac:dyDescent="0.2">
      <c r="B12" s="129" t="s">
        <v>49</v>
      </c>
      <c r="C12" s="181" t="str">
        <f>[1]Beschrieb!E6</f>
        <v>Rhinos Wiesbaden 1</v>
      </c>
      <c r="D12" s="182"/>
      <c r="E12" s="182"/>
      <c r="F12" s="183"/>
      <c r="G12" s="128" t="s">
        <v>50</v>
      </c>
      <c r="H12" s="181" t="str">
        <f>[1]Beschrieb!E9</f>
        <v>BRS Gersweiler 2</v>
      </c>
      <c r="I12" s="182"/>
      <c r="J12" s="182"/>
      <c r="K12" s="182"/>
      <c r="L12" s="183"/>
      <c r="M12" s="127" t="s">
        <v>51</v>
      </c>
      <c r="N12" s="181" t="str">
        <f>[1]Beschrieb!F8</f>
        <v xml:space="preserve">        Grevesmühlen</v>
      </c>
      <c r="O12" s="182"/>
      <c r="P12" s="182"/>
      <c r="Q12" s="182"/>
      <c r="R12" s="184"/>
      <c r="S12" s="120"/>
      <c r="T12" s="211" t="str">
        <f>[1]Beschrieb!C14</f>
        <v>Friedrich Christian</v>
      </c>
      <c r="U12" s="185"/>
      <c r="V12" s="185"/>
      <c r="W12" s="185"/>
      <c r="X12" s="185"/>
      <c r="Y12" s="185" t="str">
        <f>[1]Beschrieb!D14</f>
        <v>Bayern</v>
      </c>
      <c r="Z12" s="185"/>
      <c r="AA12" s="185"/>
      <c r="AB12" s="185"/>
      <c r="AC12" s="185" t="str">
        <f>[1]Beschrieb!E14</f>
        <v>Saarland</v>
      </c>
      <c r="AD12" s="185"/>
      <c r="AE12" s="185"/>
      <c r="AF12" s="187"/>
    </row>
    <row r="13" spans="2:32" ht="14.25" thickBot="1" x14ac:dyDescent="0.25">
      <c r="B13" s="126" t="s">
        <v>52</v>
      </c>
      <c r="C13" s="209" t="str">
        <f>[1]Beschrieb!E7</f>
        <v>VSG Stadthagen</v>
      </c>
      <c r="D13" s="209"/>
      <c r="E13" s="209"/>
      <c r="F13" s="209"/>
      <c r="G13" s="125" t="s">
        <v>53</v>
      </c>
      <c r="H13" s="209" t="str">
        <f>[1]Beschrieb!F6</f>
        <v xml:space="preserve">        BRV Berlin</v>
      </c>
      <c r="I13" s="209"/>
      <c r="J13" s="209"/>
      <c r="K13" s="209"/>
      <c r="L13" s="209"/>
      <c r="M13" s="124" t="s">
        <v>54</v>
      </c>
      <c r="N13" s="209" t="str">
        <f>[1]Beschrieb!F9</f>
        <v xml:space="preserve">        RBA Neumarkt</v>
      </c>
      <c r="O13" s="209"/>
      <c r="P13" s="209"/>
      <c r="Q13" s="209"/>
      <c r="R13" s="210"/>
      <c r="S13" s="120"/>
      <c r="T13" s="212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8"/>
    </row>
    <row r="14" spans="2:32" ht="14.25" thickBot="1" x14ac:dyDescent="0.25">
      <c r="B14" s="123" t="s">
        <v>55</v>
      </c>
      <c r="C14" s="207" t="str">
        <f>[1]Beschrieb!E8</f>
        <v>BSG Nordwalde</v>
      </c>
      <c r="D14" s="207"/>
      <c r="E14" s="207"/>
      <c r="F14" s="207"/>
      <c r="G14" s="122" t="s">
        <v>56</v>
      </c>
      <c r="H14" s="207" t="str">
        <f>[1]Beschrieb!F7</f>
        <v xml:space="preserve">        Rh. Leipzig</v>
      </c>
      <c r="I14" s="207"/>
      <c r="J14" s="207"/>
      <c r="K14" s="207"/>
      <c r="L14" s="207"/>
      <c r="M14" s="121" t="s">
        <v>57</v>
      </c>
      <c r="N14" s="207" t="str">
        <f>[1]Beschrieb!F10</f>
        <v xml:space="preserve">        BSG Mettmann</v>
      </c>
      <c r="O14" s="207"/>
      <c r="P14" s="207"/>
      <c r="Q14" s="207"/>
      <c r="R14" s="208"/>
      <c r="S14" s="12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</row>
    <row r="15" spans="2:32" ht="13.5" thickBot="1" x14ac:dyDescent="0.25">
      <c r="B15" s="113"/>
      <c r="C15" s="102"/>
      <c r="D15" s="102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2"/>
      <c r="AE15" s="112"/>
      <c r="AF15" s="112"/>
    </row>
    <row r="16" spans="2:32" ht="14.25" thickBot="1" x14ac:dyDescent="0.25">
      <c r="B16" s="213" t="s">
        <v>1</v>
      </c>
      <c r="C16" s="214"/>
      <c r="D16" s="116"/>
      <c r="E16" s="215" t="s">
        <v>2</v>
      </c>
      <c r="F16" s="112"/>
      <c r="G16" s="217" t="s">
        <v>3</v>
      </c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9"/>
      <c r="T16" s="223" t="s">
        <v>4</v>
      </c>
      <c r="U16" s="224"/>
      <c r="V16" s="224"/>
      <c r="W16" s="224"/>
      <c r="X16" s="225"/>
      <c r="Y16" s="223" t="s">
        <v>5</v>
      </c>
      <c r="Z16" s="224"/>
      <c r="AA16" s="224"/>
      <c r="AB16" s="225"/>
      <c r="AC16" s="115"/>
      <c r="AD16" s="223" t="s">
        <v>6</v>
      </c>
      <c r="AE16" s="224"/>
      <c r="AF16" s="225"/>
    </row>
    <row r="17" spans="2:32" ht="39" thickBot="1" x14ac:dyDescent="0.25">
      <c r="B17" s="118" t="s">
        <v>8</v>
      </c>
      <c r="C17" s="117" t="s">
        <v>9</v>
      </c>
      <c r="D17" s="116"/>
      <c r="E17" s="216"/>
      <c r="F17" s="112"/>
      <c r="G17" s="220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2"/>
      <c r="T17" s="226"/>
      <c r="U17" s="227"/>
      <c r="V17" s="227"/>
      <c r="W17" s="227"/>
      <c r="X17" s="228"/>
      <c r="Y17" s="226"/>
      <c r="Z17" s="227"/>
      <c r="AA17" s="227"/>
      <c r="AB17" s="228"/>
      <c r="AC17" s="115"/>
      <c r="AD17" s="226"/>
      <c r="AE17" s="227"/>
      <c r="AF17" s="228"/>
    </row>
    <row r="18" spans="2:32" x14ac:dyDescent="0.2">
      <c r="B18" s="113"/>
      <c r="C18" s="114"/>
      <c r="D18" s="102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2"/>
      <c r="AE18" s="112"/>
      <c r="AF18" s="112"/>
    </row>
    <row r="19" spans="2:32" x14ac:dyDescent="0.2">
      <c r="B19" s="103">
        <v>1</v>
      </c>
      <c r="C19" s="244" t="s">
        <v>59</v>
      </c>
      <c r="D19" s="102"/>
      <c r="E19" s="109">
        <v>1</v>
      </c>
      <c r="F19" s="104"/>
      <c r="G19" s="245" t="str">
        <f>C7</f>
        <v>BRS Gersweiler 1</v>
      </c>
      <c r="H19" s="246"/>
      <c r="I19" s="246"/>
      <c r="J19" s="246"/>
      <c r="K19" s="246"/>
      <c r="L19" s="247"/>
      <c r="M19" s="108"/>
      <c r="N19" s="245" t="str">
        <f>H8</f>
        <v>ZGS Berlin</v>
      </c>
      <c r="O19" s="246"/>
      <c r="P19" s="246"/>
      <c r="Q19" s="246"/>
      <c r="R19" s="246"/>
      <c r="S19" s="247"/>
      <c r="T19" s="248" t="str">
        <f>H7</f>
        <v>VSG Gelsenkirchen</v>
      </c>
      <c r="U19" s="249"/>
      <c r="V19" s="249"/>
      <c r="W19" s="249"/>
      <c r="X19" s="250"/>
      <c r="Y19" s="229" t="str">
        <f>T8</f>
        <v>Beck Adolph</v>
      </c>
      <c r="Z19" s="230"/>
      <c r="AA19" s="230"/>
      <c r="AB19" s="231"/>
      <c r="AC19" s="104"/>
      <c r="AD19" s="98">
        <v>19</v>
      </c>
      <c r="AE19" s="97" t="s">
        <v>13</v>
      </c>
      <c r="AF19" s="96">
        <v>8</v>
      </c>
    </row>
    <row r="20" spans="2:32" x14ac:dyDescent="0.2">
      <c r="B20" s="103">
        <v>2</v>
      </c>
      <c r="C20" s="244"/>
      <c r="D20" s="102"/>
      <c r="E20" s="109">
        <v>2</v>
      </c>
      <c r="F20" s="104"/>
      <c r="G20" s="245" t="str">
        <f>C8</f>
        <v>BSSV Köthen</v>
      </c>
      <c r="H20" s="246"/>
      <c r="I20" s="246"/>
      <c r="J20" s="246"/>
      <c r="K20" s="246"/>
      <c r="L20" s="247"/>
      <c r="M20" s="108"/>
      <c r="N20" s="245" t="str">
        <f>H9</f>
        <v>Rh. Wiesbaden 2</v>
      </c>
      <c r="O20" s="246"/>
      <c r="P20" s="246"/>
      <c r="Q20" s="246"/>
      <c r="R20" s="246"/>
      <c r="S20" s="247"/>
      <c r="T20" s="251"/>
      <c r="U20" s="252"/>
      <c r="V20" s="252"/>
      <c r="W20" s="252"/>
      <c r="X20" s="253"/>
      <c r="Y20" s="229" t="str">
        <f>T10</f>
        <v>Schmid Angelika</v>
      </c>
      <c r="Z20" s="230"/>
      <c r="AA20" s="230"/>
      <c r="AB20" s="231"/>
      <c r="AC20" s="104"/>
      <c r="AD20" s="98">
        <v>12</v>
      </c>
      <c r="AE20" s="97" t="s">
        <v>13</v>
      </c>
      <c r="AF20" s="96">
        <v>12</v>
      </c>
    </row>
    <row r="21" spans="2:32" x14ac:dyDescent="0.2">
      <c r="B21" s="103">
        <v>3</v>
      </c>
      <c r="C21" s="244"/>
      <c r="D21" s="102"/>
      <c r="E21" s="109">
        <v>3</v>
      </c>
      <c r="F21" s="104"/>
      <c r="G21" s="245" t="str">
        <f>C9</f>
        <v>TV Markgröningen</v>
      </c>
      <c r="H21" s="246"/>
      <c r="I21" s="246"/>
      <c r="J21" s="246"/>
      <c r="K21" s="246"/>
      <c r="L21" s="247"/>
      <c r="M21" s="108"/>
      <c r="N21" s="245" t="str">
        <f>N7</f>
        <v>BSG Offenburg</v>
      </c>
      <c r="O21" s="246"/>
      <c r="P21" s="246"/>
      <c r="Q21" s="246"/>
      <c r="R21" s="246"/>
      <c r="S21" s="247"/>
      <c r="T21" s="254"/>
      <c r="U21" s="255"/>
      <c r="V21" s="255"/>
      <c r="W21" s="255"/>
      <c r="X21" s="256"/>
      <c r="Y21" s="229" t="str">
        <f>T12</f>
        <v>Friedrich Christian</v>
      </c>
      <c r="Z21" s="230"/>
      <c r="AA21" s="230"/>
      <c r="AB21" s="231"/>
      <c r="AC21" s="104"/>
      <c r="AD21" s="98">
        <v>20</v>
      </c>
      <c r="AE21" s="97" t="s">
        <v>13</v>
      </c>
      <c r="AF21" s="96">
        <v>7</v>
      </c>
    </row>
    <row r="22" spans="2:32" x14ac:dyDescent="0.2">
      <c r="B22" s="103">
        <v>4</v>
      </c>
      <c r="C22" s="244"/>
      <c r="D22" s="102"/>
      <c r="E22" s="101">
        <v>4</v>
      </c>
      <c r="F22" s="99"/>
      <c r="G22" s="232" t="str">
        <f>C12</f>
        <v>Rhinos Wiesbaden 1</v>
      </c>
      <c r="H22" s="233"/>
      <c r="I22" s="233"/>
      <c r="J22" s="233"/>
      <c r="K22" s="233"/>
      <c r="L22" s="234"/>
      <c r="M22" s="100"/>
      <c r="N22" s="232" t="str">
        <f>H13</f>
        <v xml:space="preserve">        BRV Berlin</v>
      </c>
      <c r="O22" s="233"/>
      <c r="P22" s="233"/>
      <c r="Q22" s="233"/>
      <c r="R22" s="233"/>
      <c r="S22" s="234"/>
      <c r="T22" s="235" t="str">
        <f>H12</f>
        <v>BRS Gersweiler 2</v>
      </c>
      <c r="U22" s="236"/>
      <c r="V22" s="236"/>
      <c r="W22" s="236"/>
      <c r="X22" s="237"/>
      <c r="Y22" s="257" t="str">
        <f>Y8</f>
        <v>Schmid K.-H.</v>
      </c>
      <c r="Z22" s="258"/>
      <c r="AA22" s="258"/>
      <c r="AB22" s="259"/>
      <c r="AC22" s="99"/>
      <c r="AD22" s="98">
        <v>13</v>
      </c>
      <c r="AE22" s="97" t="s">
        <v>13</v>
      </c>
      <c r="AF22" s="96">
        <v>11</v>
      </c>
    </row>
    <row r="23" spans="2:32" x14ac:dyDescent="0.2">
      <c r="B23" s="103">
        <v>5</v>
      </c>
      <c r="C23" s="244"/>
      <c r="D23" s="102"/>
      <c r="E23" s="101">
        <v>5</v>
      </c>
      <c r="F23" s="99"/>
      <c r="G23" s="232" t="str">
        <f>C13</f>
        <v>VSG Stadthagen</v>
      </c>
      <c r="H23" s="233"/>
      <c r="I23" s="233"/>
      <c r="J23" s="233"/>
      <c r="K23" s="233"/>
      <c r="L23" s="234"/>
      <c r="M23" s="100"/>
      <c r="N23" s="232" t="str">
        <f>H14</f>
        <v xml:space="preserve">        Rh. Leipzig</v>
      </c>
      <c r="O23" s="233"/>
      <c r="P23" s="233"/>
      <c r="Q23" s="233"/>
      <c r="R23" s="233"/>
      <c r="S23" s="234"/>
      <c r="T23" s="238"/>
      <c r="U23" s="239"/>
      <c r="V23" s="239"/>
      <c r="W23" s="239"/>
      <c r="X23" s="240"/>
      <c r="Y23" s="257" t="s">
        <v>18</v>
      </c>
      <c r="Z23" s="258"/>
      <c r="AA23" s="258"/>
      <c r="AB23" s="259"/>
      <c r="AC23" s="99"/>
      <c r="AD23" s="98">
        <v>20</v>
      </c>
      <c r="AE23" s="97" t="s">
        <v>13</v>
      </c>
      <c r="AF23" s="96">
        <v>6</v>
      </c>
    </row>
    <row r="24" spans="2:32" x14ac:dyDescent="0.2">
      <c r="B24" s="103">
        <v>6</v>
      </c>
      <c r="C24" s="244"/>
      <c r="D24" s="102"/>
      <c r="E24" s="101">
        <v>6</v>
      </c>
      <c r="F24" s="99"/>
      <c r="G24" s="232" t="str">
        <f>C14</f>
        <v>BSG Nordwalde</v>
      </c>
      <c r="H24" s="233"/>
      <c r="I24" s="233"/>
      <c r="J24" s="233"/>
      <c r="K24" s="233"/>
      <c r="L24" s="234"/>
      <c r="M24" s="100"/>
      <c r="N24" s="232" t="str">
        <f>N12</f>
        <v xml:space="preserve">        Grevesmühlen</v>
      </c>
      <c r="O24" s="233"/>
      <c r="P24" s="233"/>
      <c r="Q24" s="233"/>
      <c r="R24" s="233"/>
      <c r="S24" s="234"/>
      <c r="T24" s="241"/>
      <c r="U24" s="242"/>
      <c r="V24" s="242"/>
      <c r="W24" s="242"/>
      <c r="X24" s="243"/>
      <c r="Y24" s="257" t="s">
        <v>60</v>
      </c>
      <c r="Z24" s="258"/>
      <c r="AA24" s="258"/>
      <c r="AB24" s="259"/>
      <c r="AC24" s="99"/>
      <c r="AD24" s="98">
        <v>17</v>
      </c>
      <c r="AE24" s="97" t="s">
        <v>13</v>
      </c>
      <c r="AF24" s="96">
        <v>9</v>
      </c>
    </row>
    <row r="25" spans="2:32" s="89" customFormat="1" x14ac:dyDescent="0.2">
      <c r="B25" s="91"/>
      <c r="C25" s="95"/>
      <c r="D25" s="94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110"/>
      <c r="AE25" s="110"/>
      <c r="AF25" s="110"/>
    </row>
    <row r="26" spans="2:32" x14ac:dyDescent="0.2">
      <c r="B26" s="103">
        <v>7</v>
      </c>
      <c r="C26" s="244" t="s">
        <v>61</v>
      </c>
      <c r="D26" s="102"/>
      <c r="E26" s="109">
        <v>1</v>
      </c>
      <c r="F26" s="104"/>
      <c r="G26" s="245" t="str">
        <f>H7</f>
        <v>VSG Gelsenkirchen</v>
      </c>
      <c r="H26" s="246"/>
      <c r="I26" s="246"/>
      <c r="J26" s="246"/>
      <c r="K26" s="246"/>
      <c r="L26" s="247"/>
      <c r="M26" s="108"/>
      <c r="N26" s="245" t="str">
        <f>N8</f>
        <v>RSG Partenstein</v>
      </c>
      <c r="O26" s="246"/>
      <c r="P26" s="246"/>
      <c r="Q26" s="246"/>
      <c r="R26" s="246"/>
      <c r="S26" s="247"/>
      <c r="T26" s="248" t="str">
        <f>C8</f>
        <v>BSSV Köthen</v>
      </c>
      <c r="U26" s="249"/>
      <c r="V26" s="249"/>
      <c r="W26" s="249"/>
      <c r="X26" s="250"/>
      <c r="Y26" s="229" t="s">
        <v>18</v>
      </c>
      <c r="Z26" s="230"/>
      <c r="AA26" s="230"/>
      <c r="AB26" s="231"/>
      <c r="AC26" s="104"/>
      <c r="AD26" s="98">
        <v>14</v>
      </c>
      <c r="AE26" s="97" t="s">
        <v>13</v>
      </c>
      <c r="AF26" s="96"/>
    </row>
    <row r="27" spans="2:32" x14ac:dyDescent="0.2">
      <c r="B27" s="103">
        <v>8</v>
      </c>
      <c r="C27" s="244"/>
      <c r="D27" s="102"/>
      <c r="E27" s="109">
        <v>2</v>
      </c>
      <c r="F27" s="104"/>
      <c r="G27" s="245" t="str">
        <f>H8</f>
        <v>ZGS Berlin</v>
      </c>
      <c r="H27" s="246"/>
      <c r="I27" s="246"/>
      <c r="J27" s="246"/>
      <c r="K27" s="246"/>
      <c r="L27" s="247"/>
      <c r="M27" s="108"/>
      <c r="N27" s="245" t="str">
        <f>N9</f>
        <v>BVS Weiden</v>
      </c>
      <c r="O27" s="246"/>
      <c r="P27" s="246"/>
      <c r="Q27" s="246"/>
      <c r="R27" s="246"/>
      <c r="S27" s="247"/>
      <c r="T27" s="251"/>
      <c r="U27" s="252"/>
      <c r="V27" s="252"/>
      <c r="W27" s="252"/>
      <c r="X27" s="253"/>
      <c r="Y27" s="229" t="s">
        <v>62</v>
      </c>
      <c r="Z27" s="230"/>
      <c r="AA27" s="230"/>
      <c r="AB27" s="231"/>
      <c r="AC27" s="104"/>
      <c r="AD27" s="98">
        <v>7</v>
      </c>
      <c r="AE27" s="97" t="s">
        <v>13</v>
      </c>
      <c r="AF27" s="96">
        <v>16</v>
      </c>
    </row>
    <row r="28" spans="2:32" x14ac:dyDescent="0.2">
      <c r="B28" s="103">
        <v>9</v>
      </c>
      <c r="C28" s="244"/>
      <c r="D28" s="102"/>
      <c r="E28" s="109">
        <v>3</v>
      </c>
      <c r="F28" s="104"/>
      <c r="G28" s="245" t="str">
        <f>C7</f>
        <v>BRS Gersweiler 1</v>
      </c>
      <c r="H28" s="246"/>
      <c r="I28" s="246"/>
      <c r="J28" s="246"/>
      <c r="K28" s="246"/>
      <c r="L28" s="247"/>
      <c r="M28" s="108"/>
      <c r="N28" s="245" t="str">
        <f>H9</f>
        <v>Rh. Wiesbaden 2</v>
      </c>
      <c r="O28" s="246"/>
      <c r="P28" s="246"/>
      <c r="Q28" s="246"/>
      <c r="R28" s="246"/>
      <c r="S28" s="247"/>
      <c r="T28" s="254"/>
      <c r="U28" s="255"/>
      <c r="V28" s="255"/>
      <c r="W28" s="255"/>
      <c r="X28" s="256"/>
      <c r="Y28" s="229" t="s">
        <v>63</v>
      </c>
      <c r="Z28" s="230"/>
      <c r="AA28" s="230"/>
      <c r="AB28" s="231"/>
      <c r="AC28" s="104"/>
      <c r="AD28" s="98">
        <v>6</v>
      </c>
      <c r="AE28" s="97" t="s">
        <v>13</v>
      </c>
      <c r="AF28" s="96">
        <v>18</v>
      </c>
    </row>
    <row r="29" spans="2:32" x14ac:dyDescent="0.2">
      <c r="B29" s="103">
        <v>10</v>
      </c>
      <c r="C29" s="244"/>
      <c r="D29" s="102"/>
      <c r="E29" s="101">
        <v>4</v>
      </c>
      <c r="F29" s="99"/>
      <c r="G29" s="232" t="str">
        <f>H12</f>
        <v>BRS Gersweiler 2</v>
      </c>
      <c r="H29" s="233"/>
      <c r="I29" s="233"/>
      <c r="J29" s="233"/>
      <c r="K29" s="233"/>
      <c r="L29" s="234"/>
      <c r="M29" s="100"/>
      <c r="N29" s="232" t="str">
        <f>N13</f>
        <v xml:space="preserve">        RBA Neumarkt</v>
      </c>
      <c r="O29" s="233"/>
      <c r="P29" s="233"/>
      <c r="Q29" s="233"/>
      <c r="R29" s="233"/>
      <c r="S29" s="234"/>
      <c r="T29" s="235" t="str">
        <f>C13</f>
        <v>VSG Stadthagen</v>
      </c>
      <c r="U29" s="236"/>
      <c r="V29" s="236"/>
      <c r="W29" s="236"/>
      <c r="X29" s="237"/>
      <c r="Y29" s="257" t="str">
        <f>T8</f>
        <v>Beck Adolph</v>
      </c>
      <c r="Z29" s="258"/>
      <c r="AA29" s="258"/>
      <c r="AB29" s="259"/>
      <c r="AC29" s="99"/>
      <c r="AD29" s="98">
        <v>13</v>
      </c>
      <c r="AE29" s="97" t="s">
        <v>13</v>
      </c>
      <c r="AF29" s="96">
        <v>5</v>
      </c>
    </row>
    <row r="30" spans="2:32" x14ac:dyDescent="0.2">
      <c r="B30" s="103">
        <v>11</v>
      </c>
      <c r="C30" s="244"/>
      <c r="D30" s="102"/>
      <c r="E30" s="101">
        <v>5</v>
      </c>
      <c r="F30" s="99"/>
      <c r="G30" s="232" t="str">
        <f>H13</f>
        <v xml:space="preserve">        BRV Berlin</v>
      </c>
      <c r="H30" s="233"/>
      <c r="I30" s="233"/>
      <c r="J30" s="233"/>
      <c r="K30" s="233"/>
      <c r="L30" s="234"/>
      <c r="M30" s="100"/>
      <c r="N30" s="232" t="str">
        <f>N14</f>
        <v xml:space="preserve">        BSG Mettmann</v>
      </c>
      <c r="O30" s="233"/>
      <c r="P30" s="233"/>
      <c r="Q30" s="233"/>
      <c r="R30" s="233"/>
      <c r="S30" s="234"/>
      <c r="T30" s="238"/>
      <c r="U30" s="239"/>
      <c r="V30" s="239"/>
      <c r="W30" s="239"/>
      <c r="X30" s="240"/>
      <c r="Y30" s="257" t="str">
        <f>T10</f>
        <v>Schmid Angelika</v>
      </c>
      <c r="Z30" s="258"/>
      <c r="AA30" s="258"/>
      <c r="AB30" s="259"/>
      <c r="AC30" s="99"/>
      <c r="AD30" s="98">
        <v>7</v>
      </c>
      <c r="AE30" s="97" t="s">
        <v>13</v>
      </c>
      <c r="AF30" s="96">
        <v>18</v>
      </c>
    </row>
    <row r="31" spans="2:32" x14ac:dyDescent="0.2">
      <c r="B31" s="103">
        <v>12</v>
      </c>
      <c r="C31" s="244"/>
      <c r="D31" s="102"/>
      <c r="E31" s="101">
        <v>6</v>
      </c>
      <c r="F31" s="99"/>
      <c r="G31" s="232" t="str">
        <f>C12</f>
        <v>Rhinos Wiesbaden 1</v>
      </c>
      <c r="H31" s="233"/>
      <c r="I31" s="233"/>
      <c r="J31" s="233"/>
      <c r="K31" s="233"/>
      <c r="L31" s="234"/>
      <c r="M31" s="100"/>
      <c r="N31" s="232" t="str">
        <f>H14</f>
        <v xml:space="preserve">        Rh. Leipzig</v>
      </c>
      <c r="O31" s="233"/>
      <c r="P31" s="233"/>
      <c r="Q31" s="233"/>
      <c r="R31" s="233"/>
      <c r="S31" s="234"/>
      <c r="T31" s="241"/>
      <c r="U31" s="242"/>
      <c r="V31" s="242"/>
      <c r="W31" s="242"/>
      <c r="X31" s="243"/>
      <c r="Y31" s="257" t="str">
        <f>T12</f>
        <v>Friedrich Christian</v>
      </c>
      <c r="Z31" s="258"/>
      <c r="AA31" s="258"/>
      <c r="AB31" s="259"/>
      <c r="AC31" s="99"/>
      <c r="AD31" s="98">
        <v>9</v>
      </c>
      <c r="AE31" s="97" t="s">
        <v>13</v>
      </c>
      <c r="AF31" s="96">
        <v>7</v>
      </c>
    </row>
    <row r="32" spans="2:32" s="89" customFormat="1" x14ac:dyDescent="0.2">
      <c r="B32" s="91"/>
      <c r="C32" s="95"/>
      <c r="D32" s="94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110"/>
      <c r="AE32" s="110"/>
      <c r="AF32" s="110"/>
    </row>
    <row r="33" spans="2:32" x14ac:dyDescent="0.2">
      <c r="B33" s="103">
        <v>13</v>
      </c>
      <c r="C33" s="244" t="s">
        <v>64</v>
      </c>
      <c r="D33" s="102"/>
      <c r="E33" s="109">
        <v>1</v>
      </c>
      <c r="F33" s="104"/>
      <c r="G33" s="245" t="str">
        <f>C8</f>
        <v>BSSV Köthen</v>
      </c>
      <c r="H33" s="246"/>
      <c r="I33" s="246"/>
      <c r="J33" s="246"/>
      <c r="K33" s="246"/>
      <c r="L33" s="247"/>
      <c r="M33" s="108"/>
      <c r="N33" s="245" t="str">
        <f>N7</f>
        <v>BSG Offenburg</v>
      </c>
      <c r="O33" s="246"/>
      <c r="P33" s="246"/>
      <c r="Q33" s="246"/>
      <c r="R33" s="246"/>
      <c r="S33" s="247"/>
      <c r="T33" s="248" t="str">
        <f>C7</f>
        <v>BRS Gersweiler 1</v>
      </c>
      <c r="U33" s="249"/>
      <c r="V33" s="249"/>
      <c r="W33" s="249"/>
      <c r="X33" s="250"/>
      <c r="Y33" s="229" t="s">
        <v>65</v>
      </c>
      <c r="Z33" s="230"/>
      <c r="AA33" s="230"/>
      <c r="AB33" s="231"/>
      <c r="AC33" s="104"/>
      <c r="AD33" s="98">
        <v>21</v>
      </c>
      <c r="AE33" s="97" t="s">
        <v>13</v>
      </c>
      <c r="AF33" s="96">
        <v>11</v>
      </c>
    </row>
    <row r="34" spans="2:32" x14ac:dyDescent="0.2">
      <c r="B34" s="103">
        <v>14</v>
      </c>
      <c r="C34" s="244"/>
      <c r="D34" s="102"/>
      <c r="E34" s="109">
        <v>2</v>
      </c>
      <c r="F34" s="104"/>
      <c r="G34" s="245" t="str">
        <f>C9</f>
        <v>TV Markgröningen</v>
      </c>
      <c r="H34" s="246"/>
      <c r="I34" s="246"/>
      <c r="J34" s="246"/>
      <c r="K34" s="246"/>
      <c r="L34" s="247"/>
      <c r="M34" s="108"/>
      <c r="N34" s="245" t="str">
        <f>N8</f>
        <v>RSG Partenstein</v>
      </c>
      <c r="O34" s="246"/>
      <c r="P34" s="246"/>
      <c r="Q34" s="246"/>
      <c r="R34" s="246"/>
      <c r="S34" s="247"/>
      <c r="T34" s="251"/>
      <c r="U34" s="252"/>
      <c r="V34" s="252"/>
      <c r="W34" s="252"/>
      <c r="X34" s="253"/>
      <c r="Y34" s="229" t="s">
        <v>66</v>
      </c>
      <c r="Z34" s="230"/>
      <c r="AA34" s="230"/>
      <c r="AB34" s="231"/>
      <c r="AC34" s="104"/>
      <c r="AD34" s="98">
        <v>17</v>
      </c>
      <c r="AE34" s="97" t="s">
        <v>13</v>
      </c>
      <c r="AF34" s="96">
        <v>9</v>
      </c>
    </row>
    <row r="35" spans="2:32" x14ac:dyDescent="0.2">
      <c r="B35" s="103">
        <v>15</v>
      </c>
      <c r="C35" s="244"/>
      <c r="D35" s="102"/>
      <c r="E35" s="109">
        <v>3</v>
      </c>
      <c r="F35" s="104"/>
      <c r="G35" s="245" t="str">
        <f>H7</f>
        <v>VSG Gelsenkirchen</v>
      </c>
      <c r="H35" s="246"/>
      <c r="I35" s="246"/>
      <c r="J35" s="246"/>
      <c r="K35" s="246"/>
      <c r="L35" s="247"/>
      <c r="M35" s="108"/>
      <c r="N35" s="245" t="str">
        <f>N9</f>
        <v>BVS Weiden</v>
      </c>
      <c r="O35" s="246"/>
      <c r="P35" s="246"/>
      <c r="Q35" s="246"/>
      <c r="R35" s="246"/>
      <c r="S35" s="247"/>
      <c r="T35" s="254"/>
      <c r="U35" s="255"/>
      <c r="V35" s="255"/>
      <c r="W35" s="255"/>
      <c r="X35" s="256"/>
      <c r="Y35" s="229" t="s">
        <v>67</v>
      </c>
      <c r="Z35" s="230"/>
      <c r="AA35" s="230"/>
      <c r="AB35" s="231"/>
      <c r="AC35" s="104"/>
      <c r="AD35" s="98">
        <v>11</v>
      </c>
      <c r="AE35" s="97" t="s">
        <v>13</v>
      </c>
      <c r="AF35" s="96">
        <v>14</v>
      </c>
    </row>
    <row r="36" spans="2:32" x14ac:dyDescent="0.2">
      <c r="B36" s="103">
        <v>16</v>
      </c>
      <c r="C36" s="244"/>
      <c r="D36" s="102"/>
      <c r="E36" s="101">
        <v>4</v>
      </c>
      <c r="F36" s="99"/>
      <c r="G36" s="232" t="str">
        <f>C13</f>
        <v>VSG Stadthagen</v>
      </c>
      <c r="H36" s="233"/>
      <c r="I36" s="233"/>
      <c r="J36" s="233"/>
      <c r="K36" s="233"/>
      <c r="L36" s="234"/>
      <c r="M36" s="100"/>
      <c r="N36" s="232" t="str">
        <f>N12</f>
        <v xml:space="preserve">        Grevesmühlen</v>
      </c>
      <c r="O36" s="233"/>
      <c r="P36" s="233"/>
      <c r="Q36" s="233"/>
      <c r="R36" s="233"/>
      <c r="S36" s="234"/>
      <c r="T36" s="235" t="str">
        <f>C12</f>
        <v>Rhinos Wiesbaden 1</v>
      </c>
      <c r="U36" s="236"/>
      <c r="V36" s="236"/>
      <c r="W36" s="236"/>
      <c r="X36" s="237"/>
      <c r="Y36" s="257" t="s">
        <v>68</v>
      </c>
      <c r="Z36" s="258"/>
      <c r="AA36" s="258"/>
      <c r="AB36" s="259"/>
      <c r="AC36" s="99"/>
      <c r="AD36" s="98">
        <v>15</v>
      </c>
      <c r="AE36" s="97" t="s">
        <v>13</v>
      </c>
      <c r="AF36" s="96">
        <v>9</v>
      </c>
    </row>
    <row r="37" spans="2:32" x14ac:dyDescent="0.2">
      <c r="B37" s="103">
        <v>17</v>
      </c>
      <c r="C37" s="244"/>
      <c r="D37" s="102"/>
      <c r="E37" s="101">
        <v>5</v>
      </c>
      <c r="F37" s="99"/>
      <c r="G37" s="232" t="str">
        <f>C14</f>
        <v>BSG Nordwalde</v>
      </c>
      <c r="H37" s="233"/>
      <c r="I37" s="233"/>
      <c r="J37" s="233"/>
      <c r="K37" s="233"/>
      <c r="L37" s="234"/>
      <c r="M37" s="100"/>
      <c r="N37" s="232" t="str">
        <f>N13</f>
        <v xml:space="preserve">        RBA Neumarkt</v>
      </c>
      <c r="O37" s="233"/>
      <c r="P37" s="233"/>
      <c r="Q37" s="233"/>
      <c r="R37" s="233"/>
      <c r="S37" s="234"/>
      <c r="T37" s="238"/>
      <c r="U37" s="239"/>
      <c r="V37" s="239"/>
      <c r="W37" s="239"/>
      <c r="X37" s="240"/>
      <c r="Y37" s="257" t="s">
        <v>18</v>
      </c>
      <c r="Z37" s="258"/>
      <c r="AA37" s="258"/>
      <c r="AB37" s="259"/>
      <c r="AC37" s="99"/>
      <c r="AD37" s="98">
        <v>5</v>
      </c>
      <c r="AE37" s="97" t="s">
        <v>13</v>
      </c>
      <c r="AF37" s="96">
        <v>19</v>
      </c>
    </row>
    <row r="38" spans="2:32" x14ac:dyDescent="0.2">
      <c r="B38" s="103">
        <v>18</v>
      </c>
      <c r="C38" s="244"/>
      <c r="D38" s="102"/>
      <c r="E38" s="101">
        <v>6</v>
      </c>
      <c r="F38" s="99"/>
      <c r="G38" s="232" t="str">
        <f>H12</f>
        <v>BRS Gersweiler 2</v>
      </c>
      <c r="H38" s="233"/>
      <c r="I38" s="233"/>
      <c r="J38" s="233"/>
      <c r="K38" s="233"/>
      <c r="L38" s="234"/>
      <c r="M38" s="100"/>
      <c r="N38" s="232" t="str">
        <f>N14</f>
        <v xml:space="preserve">        BSG Mettmann</v>
      </c>
      <c r="O38" s="233"/>
      <c r="P38" s="233"/>
      <c r="Q38" s="233"/>
      <c r="R38" s="233"/>
      <c r="S38" s="234"/>
      <c r="T38" s="241"/>
      <c r="U38" s="242"/>
      <c r="V38" s="242"/>
      <c r="W38" s="242"/>
      <c r="X38" s="243"/>
      <c r="Y38" s="257" t="s">
        <v>60</v>
      </c>
      <c r="Z38" s="258"/>
      <c r="AA38" s="258"/>
      <c r="AB38" s="259"/>
      <c r="AC38" s="99"/>
      <c r="AD38" s="98">
        <v>13</v>
      </c>
      <c r="AE38" s="97" t="s">
        <v>13</v>
      </c>
      <c r="AF38" s="96">
        <v>10</v>
      </c>
    </row>
    <row r="39" spans="2:32" s="89" customFormat="1" x14ac:dyDescent="0.2">
      <c r="B39" s="91"/>
      <c r="C39" s="95"/>
      <c r="D39" s="94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110"/>
      <c r="AE39" s="110"/>
      <c r="AF39" s="110"/>
    </row>
    <row r="40" spans="2:32" x14ac:dyDescent="0.2">
      <c r="B40" s="103">
        <v>19</v>
      </c>
      <c r="C40" s="244" t="s">
        <v>69</v>
      </c>
      <c r="D40" s="102"/>
      <c r="E40" s="109">
        <v>1</v>
      </c>
      <c r="F40" s="104"/>
      <c r="G40" s="245" t="str">
        <f>C7</f>
        <v>BRS Gersweiler 1</v>
      </c>
      <c r="H40" s="246"/>
      <c r="I40" s="246"/>
      <c r="J40" s="246"/>
      <c r="K40" s="246"/>
      <c r="L40" s="247"/>
      <c r="M40" s="108"/>
      <c r="N40" s="245" t="str">
        <f>N7</f>
        <v>BSG Offenburg</v>
      </c>
      <c r="O40" s="246"/>
      <c r="P40" s="246"/>
      <c r="Q40" s="246"/>
      <c r="R40" s="246"/>
      <c r="S40" s="247"/>
      <c r="T40" s="248" t="str">
        <f>H8</f>
        <v>ZGS Berlin</v>
      </c>
      <c r="U40" s="249"/>
      <c r="V40" s="249"/>
      <c r="W40" s="249"/>
      <c r="X40" s="250"/>
      <c r="Y40" s="229" t="s">
        <v>70</v>
      </c>
      <c r="Z40" s="230"/>
      <c r="AA40" s="230"/>
      <c r="AB40" s="231"/>
      <c r="AC40" s="104"/>
      <c r="AD40" s="98">
        <v>17</v>
      </c>
      <c r="AE40" s="97" t="s">
        <v>13</v>
      </c>
      <c r="AF40" s="96">
        <v>10</v>
      </c>
    </row>
    <row r="41" spans="2:32" x14ac:dyDescent="0.2">
      <c r="B41" s="103">
        <v>20</v>
      </c>
      <c r="C41" s="244"/>
      <c r="D41" s="102"/>
      <c r="E41" s="109">
        <v>2</v>
      </c>
      <c r="F41" s="104"/>
      <c r="G41" s="245" t="str">
        <f>C8</f>
        <v>BSSV Köthen</v>
      </c>
      <c r="H41" s="246"/>
      <c r="I41" s="246"/>
      <c r="J41" s="246"/>
      <c r="K41" s="246"/>
      <c r="L41" s="247"/>
      <c r="M41" s="108"/>
      <c r="N41" s="245" t="str">
        <f>N8</f>
        <v>RSG Partenstein</v>
      </c>
      <c r="O41" s="246"/>
      <c r="P41" s="246"/>
      <c r="Q41" s="246"/>
      <c r="R41" s="246"/>
      <c r="S41" s="247"/>
      <c r="T41" s="251"/>
      <c r="U41" s="252"/>
      <c r="V41" s="252"/>
      <c r="W41" s="252"/>
      <c r="X41" s="253"/>
      <c r="Y41" s="229" t="s">
        <v>71</v>
      </c>
      <c r="Z41" s="230"/>
      <c r="AA41" s="230"/>
      <c r="AB41" s="231"/>
      <c r="AC41" s="104"/>
      <c r="AD41" s="98">
        <v>12</v>
      </c>
      <c r="AE41" s="97" t="s">
        <v>13</v>
      </c>
      <c r="AF41" s="96">
        <v>9</v>
      </c>
    </row>
    <row r="42" spans="2:32" x14ac:dyDescent="0.2">
      <c r="B42" s="103">
        <v>21</v>
      </c>
      <c r="C42" s="244"/>
      <c r="D42" s="102"/>
      <c r="E42" s="109">
        <v>3</v>
      </c>
      <c r="F42" s="104"/>
      <c r="G42" s="245" t="str">
        <f>C9</f>
        <v>TV Markgröningen</v>
      </c>
      <c r="H42" s="246"/>
      <c r="I42" s="246"/>
      <c r="J42" s="246"/>
      <c r="K42" s="246"/>
      <c r="L42" s="247"/>
      <c r="M42" s="108"/>
      <c r="N42" s="245" t="str">
        <f>N9</f>
        <v>BVS Weiden</v>
      </c>
      <c r="O42" s="246"/>
      <c r="P42" s="246"/>
      <c r="Q42" s="246"/>
      <c r="R42" s="246"/>
      <c r="S42" s="247"/>
      <c r="T42" s="254"/>
      <c r="U42" s="255"/>
      <c r="V42" s="255"/>
      <c r="W42" s="255"/>
      <c r="X42" s="256"/>
      <c r="Y42" s="229" t="s">
        <v>72</v>
      </c>
      <c r="Z42" s="230"/>
      <c r="AA42" s="230"/>
      <c r="AB42" s="231"/>
      <c r="AC42" s="104"/>
      <c r="AD42" s="98">
        <v>9</v>
      </c>
      <c r="AE42" s="97" t="s">
        <v>13</v>
      </c>
      <c r="AF42" s="96">
        <v>12</v>
      </c>
    </row>
    <row r="43" spans="2:32" x14ac:dyDescent="0.2">
      <c r="B43" s="103">
        <v>22</v>
      </c>
      <c r="C43" s="244"/>
      <c r="D43" s="102"/>
      <c r="E43" s="101">
        <v>4</v>
      </c>
      <c r="F43" s="99"/>
      <c r="G43" s="232" t="str">
        <f>C12</f>
        <v>Rhinos Wiesbaden 1</v>
      </c>
      <c r="H43" s="233"/>
      <c r="I43" s="233"/>
      <c r="J43" s="233"/>
      <c r="K43" s="233"/>
      <c r="L43" s="234"/>
      <c r="M43" s="100"/>
      <c r="N43" s="232" t="str">
        <f>N12</f>
        <v xml:space="preserve">        Grevesmühlen</v>
      </c>
      <c r="O43" s="233"/>
      <c r="P43" s="233"/>
      <c r="Q43" s="233"/>
      <c r="R43" s="233"/>
      <c r="S43" s="234"/>
      <c r="T43" s="235" t="str">
        <f>H13</f>
        <v xml:space="preserve">        BRV Berlin</v>
      </c>
      <c r="U43" s="236"/>
      <c r="V43" s="236"/>
      <c r="W43" s="236"/>
      <c r="X43" s="237"/>
      <c r="Y43" s="257" t="s">
        <v>73</v>
      </c>
      <c r="Z43" s="258"/>
      <c r="AA43" s="258"/>
      <c r="AB43" s="259"/>
      <c r="AC43" s="99"/>
      <c r="AD43" s="98">
        <v>10</v>
      </c>
      <c r="AE43" s="97" t="s">
        <v>13</v>
      </c>
      <c r="AF43" s="96">
        <v>12</v>
      </c>
    </row>
    <row r="44" spans="2:32" x14ac:dyDescent="0.2">
      <c r="B44" s="103">
        <v>23</v>
      </c>
      <c r="C44" s="244"/>
      <c r="D44" s="102"/>
      <c r="E44" s="101">
        <v>5</v>
      </c>
      <c r="F44" s="99"/>
      <c r="G44" s="232" t="str">
        <f>C13</f>
        <v>VSG Stadthagen</v>
      </c>
      <c r="H44" s="233"/>
      <c r="I44" s="233"/>
      <c r="J44" s="233"/>
      <c r="K44" s="233"/>
      <c r="L44" s="234"/>
      <c r="M44" s="100"/>
      <c r="N44" s="232" t="str">
        <f>N13</f>
        <v xml:space="preserve">        RBA Neumarkt</v>
      </c>
      <c r="O44" s="233"/>
      <c r="P44" s="233"/>
      <c r="Q44" s="233"/>
      <c r="R44" s="233"/>
      <c r="S44" s="234"/>
      <c r="T44" s="238"/>
      <c r="U44" s="239"/>
      <c r="V44" s="239"/>
      <c r="W44" s="239"/>
      <c r="X44" s="240"/>
      <c r="Y44" s="257" t="s">
        <v>74</v>
      </c>
      <c r="Z44" s="258"/>
      <c r="AA44" s="258"/>
      <c r="AB44" s="259"/>
      <c r="AC44" s="99"/>
      <c r="AD44" s="98">
        <v>9</v>
      </c>
      <c r="AE44" s="97" t="s">
        <v>13</v>
      </c>
      <c r="AF44" s="96">
        <v>10</v>
      </c>
    </row>
    <row r="45" spans="2:32" x14ac:dyDescent="0.2">
      <c r="B45" s="103">
        <v>24</v>
      </c>
      <c r="C45" s="244"/>
      <c r="D45" s="102"/>
      <c r="E45" s="101">
        <v>6</v>
      </c>
      <c r="F45" s="99"/>
      <c r="G45" s="232" t="str">
        <f>C14</f>
        <v>BSG Nordwalde</v>
      </c>
      <c r="H45" s="233"/>
      <c r="I45" s="233"/>
      <c r="J45" s="233"/>
      <c r="K45" s="233"/>
      <c r="L45" s="234"/>
      <c r="M45" s="100"/>
      <c r="N45" s="232" t="str">
        <f>N14</f>
        <v xml:space="preserve">        BSG Mettmann</v>
      </c>
      <c r="O45" s="233"/>
      <c r="P45" s="233"/>
      <c r="Q45" s="233"/>
      <c r="R45" s="233"/>
      <c r="S45" s="234"/>
      <c r="T45" s="241"/>
      <c r="U45" s="242"/>
      <c r="V45" s="242"/>
      <c r="W45" s="242"/>
      <c r="X45" s="243"/>
      <c r="Y45" s="257" t="s">
        <v>60</v>
      </c>
      <c r="Z45" s="258"/>
      <c r="AA45" s="258"/>
      <c r="AB45" s="259"/>
      <c r="AC45" s="99"/>
      <c r="AD45" s="98">
        <v>8</v>
      </c>
      <c r="AE45" s="97" t="s">
        <v>13</v>
      </c>
      <c r="AF45" s="96">
        <v>12</v>
      </c>
    </row>
    <row r="46" spans="2:32" s="89" customFormat="1" x14ac:dyDescent="0.2">
      <c r="B46" s="91"/>
      <c r="C46" s="95"/>
      <c r="D46" s="94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110"/>
      <c r="AE46" s="110"/>
      <c r="AF46" s="110"/>
    </row>
    <row r="47" spans="2:32" x14ac:dyDescent="0.2">
      <c r="B47" s="103">
        <v>25</v>
      </c>
      <c r="C47" s="244" t="s">
        <v>75</v>
      </c>
      <c r="D47" s="102"/>
      <c r="E47" s="109">
        <v>1</v>
      </c>
      <c r="F47" s="104"/>
      <c r="G47" s="245" t="str">
        <f>H7</f>
        <v>VSG Gelsenkirchen</v>
      </c>
      <c r="H47" s="246"/>
      <c r="I47" s="246"/>
      <c r="J47" s="246"/>
      <c r="K47" s="246"/>
      <c r="L47" s="247"/>
      <c r="M47" s="108"/>
      <c r="N47" s="245" t="str">
        <f>H8</f>
        <v>ZGS Berlin</v>
      </c>
      <c r="O47" s="246"/>
      <c r="P47" s="246"/>
      <c r="Q47" s="246"/>
      <c r="R47" s="246"/>
      <c r="S47" s="247"/>
      <c r="T47" s="248" t="str">
        <f>C9</f>
        <v>TV Markgröningen</v>
      </c>
      <c r="U47" s="249"/>
      <c r="V47" s="249"/>
      <c r="W47" s="249"/>
      <c r="X47" s="250"/>
      <c r="Y47" s="229" t="s">
        <v>18</v>
      </c>
      <c r="Z47" s="230"/>
      <c r="AA47" s="230"/>
      <c r="AB47" s="231"/>
      <c r="AC47" s="104"/>
      <c r="AD47" s="98">
        <v>13</v>
      </c>
      <c r="AE47" s="97" t="s">
        <v>13</v>
      </c>
      <c r="AF47" s="96">
        <v>10</v>
      </c>
    </row>
    <row r="48" spans="2:32" x14ac:dyDescent="0.2">
      <c r="B48" s="103">
        <v>26</v>
      </c>
      <c r="C48" s="244"/>
      <c r="D48" s="102"/>
      <c r="E48" s="109">
        <v>2</v>
      </c>
      <c r="F48" s="104"/>
      <c r="G48" s="245" t="str">
        <f>H9</f>
        <v>Rh. Wiesbaden 2</v>
      </c>
      <c r="H48" s="246"/>
      <c r="I48" s="246"/>
      <c r="J48" s="246"/>
      <c r="K48" s="246"/>
      <c r="L48" s="247"/>
      <c r="M48" s="108"/>
      <c r="N48" s="245" t="str">
        <f>N7</f>
        <v>BSG Offenburg</v>
      </c>
      <c r="O48" s="246"/>
      <c r="P48" s="246"/>
      <c r="Q48" s="246"/>
      <c r="R48" s="246"/>
      <c r="S48" s="247"/>
      <c r="T48" s="251"/>
      <c r="U48" s="252"/>
      <c r="V48" s="252"/>
      <c r="W48" s="252"/>
      <c r="X48" s="253"/>
      <c r="Y48" s="229" t="s">
        <v>67</v>
      </c>
      <c r="Z48" s="230"/>
      <c r="AA48" s="230"/>
      <c r="AB48" s="231"/>
      <c r="AC48" s="104"/>
      <c r="AD48" s="98">
        <v>9</v>
      </c>
      <c r="AE48" s="97" t="s">
        <v>13</v>
      </c>
      <c r="AF48" s="96">
        <v>11</v>
      </c>
    </row>
    <row r="49" spans="2:32" x14ac:dyDescent="0.2">
      <c r="B49" s="103">
        <v>27</v>
      </c>
      <c r="C49" s="244"/>
      <c r="D49" s="102"/>
      <c r="E49" s="109">
        <v>3</v>
      </c>
      <c r="F49" s="104"/>
      <c r="G49" s="245" t="str">
        <f>N8</f>
        <v>RSG Partenstein</v>
      </c>
      <c r="H49" s="246"/>
      <c r="I49" s="246"/>
      <c r="J49" s="246"/>
      <c r="K49" s="246"/>
      <c r="L49" s="247"/>
      <c r="M49" s="108"/>
      <c r="N49" s="245" t="str">
        <f>N9</f>
        <v>BVS Weiden</v>
      </c>
      <c r="O49" s="246"/>
      <c r="P49" s="246"/>
      <c r="Q49" s="246"/>
      <c r="R49" s="246"/>
      <c r="S49" s="247"/>
      <c r="T49" s="251"/>
      <c r="U49" s="252"/>
      <c r="V49" s="252"/>
      <c r="W49" s="252"/>
      <c r="X49" s="253"/>
      <c r="Y49" s="229" t="s">
        <v>76</v>
      </c>
      <c r="Z49" s="230"/>
      <c r="AA49" s="230"/>
      <c r="AB49" s="231"/>
      <c r="AC49" s="104"/>
      <c r="AD49" s="98">
        <v>11</v>
      </c>
      <c r="AE49" s="97" t="s">
        <v>13</v>
      </c>
      <c r="AF49" s="96">
        <v>15</v>
      </c>
    </row>
    <row r="50" spans="2:32" x14ac:dyDescent="0.2">
      <c r="B50" s="103">
        <v>28</v>
      </c>
      <c r="C50" s="244"/>
      <c r="D50" s="102"/>
      <c r="E50" s="101">
        <v>4</v>
      </c>
      <c r="F50" s="99"/>
      <c r="G50" s="232" t="str">
        <f>H12</f>
        <v>BRS Gersweiler 2</v>
      </c>
      <c r="H50" s="233"/>
      <c r="I50" s="233"/>
      <c r="J50" s="233"/>
      <c r="K50" s="233"/>
      <c r="L50" s="234"/>
      <c r="M50" s="100"/>
      <c r="N50" s="232" t="str">
        <f>H13</f>
        <v xml:space="preserve">        BRV Berlin</v>
      </c>
      <c r="O50" s="233"/>
      <c r="P50" s="233"/>
      <c r="Q50" s="233"/>
      <c r="R50" s="233"/>
      <c r="S50" s="234"/>
      <c r="T50" s="238" t="str">
        <f>C14</f>
        <v>BSG Nordwalde</v>
      </c>
      <c r="U50" s="239"/>
      <c r="V50" s="239"/>
      <c r="W50" s="239"/>
      <c r="X50" s="240"/>
      <c r="Y50" s="257" t="s">
        <v>62</v>
      </c>
      <c r="Z50" s="258"/>
      <c r="AA50" s="258"/>
      <c r="AB50" s="259"/>
      <c r="AC50" s="99"/>
      <c r="AD50" s="98">
        <v>14</v>
      </c>
      <c r="AE50" s="97" t="s">
        <v>13</v>
      </c>
      <c r="AF50" s="96">
        <v>10</v>
      </c>
    </row>
    <row r="51" spans="2:32" x14ac:dyDescent="0.2">
      <c r="B51" s="103">
        <v>29</v>
      </c>
      <c r="C51" s="244"/>
      <c r="D51" s="102"/>
      <c r="E51" s="101">
        <v>5</v>
      </c>
      <c r="F51" s="99"/>
      <c r="G51" s="232" t="str">
        <f>H14</f>
        <v xml:space="preserve">        Rh. Leipzig</v>
      </c>
      <c r="H51" s="233"/>
      <c r="I51" s="233"/>
      <c r="J51" s="233"/>
      <c r="K51" s="233"/>
      <c r="L51" s="234"/>
      <c r="M51" s="100"/>
      <c r="N51" s="232" t="str">
        <f>N12</f>
        <v xml:space="preserve">        Grevesmühlen</v>
      </c>
      <c r="O51" s="233"/>
      <c r="P51" s="233"/>
      <c r="Q51" s="233"/>
      <c r="R51" s="233"/>
      <c r="S51" s="234"/>
      <c r="T51" s="238"/>
      <c r="U51" s="239"/>
      <c r="V51" s="239"/>
      <c r="W51" s="239"/>
      <c r="X51" s="240"/>
      <c r="Y51" s="257" t="str">
        <f>T10</f>
        <v>Schmid Angelika</v>
      </c>
      <c r="Z51" s="258"/>
      <c r="AA51" s="258"/>
      <c r="AB51" s="259"/>
      <c r="AC51" s="99"/>
      <c r="AD51" s="98">
        <v>7</v>
      </c>
      <c r="AE51" s="97" t="s">
        <v>13</v>
      </c>
      <c r="AF51" s="96">
        <v>12</v>
      </c>
    </row>
    <row r="52" spans="2:32" x14ac:dyDescent="0.2">
      <c r="B52" s="103">
        <v>30</v>
      </c>
      <c r="C52" s="244"/>
      <c r="D52" s="102"/>
      <c r="E52" s="101">
        <v>6</v>
      </c>
      <c r="F52" s="99"/>
      <c r="G52" s="232" t="str">
        <f>N13</f>
        <v xml:space="preserve">        RBA Neumarkt</v>
      </c>
      <c r="H52" s="233"/>
      <c r="I52" s="233"/>
      <c r="J52" s="233"/>
      <c r="K52" s="233"/>
      <c r="L52" s="234"/>
      <c r="M52" s="100"/>
      <c r="N52" s="232" t="str">
        <f>N14</f>
        <v xml:space="preserve">        BSG Mettmann</v>
      </c>
      <c r="O52" s="233"/>
      <c r="P52" s="233"/>
      <c r="Q52" s="233"/>
      <c r="R52" s="233"/>
      <c r="S52" s="234"/>
      <c r="T52" s="241"/>
      <c r="U52" s="242"/>
      <c r="V52" s="242"/>
      <c r="W52" s="242"/>
      <c r="X52" s="243"/>
      <c r="Y52" s="257" t="str">
        <f>T12</f>
        <v>Friedrich Christian</v>
      </c>
      <c r="Z52" s="258"/>
      <c r="AA52" s="258"/>
      <c r="AB52" s="259"/>
      <c r="AC52" s="99"/>
      <c r="AD52" s="98">
        <v>13</v>
      </c>
      <c r="AE52" s="97" t="s">
        <v>13</v>
      </c>
      <c r="AF52" s="96">
        <v>10</v>
      </c>
    </row>
    <row r="53" spans="2:32" s="89" customFormat="1" x14ac:dyDescent="0.2">
      <c r="B53" s="91"/>
      <c r="C53" s="95"/>
      <c r="D53" s="94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110"/>
      <c r="AE53" s="110"/>
      <c r="AF53" s="110"/>
    </row>
    <row r="54" spans="2:32" x14ac:dyDescent="0.2">
      <c r="B54" s="103">
        <v>31</v>
      </c>
      <c r="C54" s="244" t="s">
        <v>77</v>
      </c>
      <c r="D54" s="102"/>
      <c r="E54" s="109">
        <v>1</v>
      </c>
      <c r="F54" s="104"/>
      <c r="G54" s="245" t="str">
        <f>C8</f>
        <v>BSSV Köthen</v>
      </c>
      <c r="H54" s="246"/>
      <c r="I54" s="246"/>
      <c r="J54" s="246"/>
      <c r="K54" s="246"/>
      <c r="L54" s="247"/>
      <c r="M54" s="108"/>
      <c r="N54" s="245" t="str">
        <f>C9</f>
        <v>TV Markgröningen</v>
      </c>
      <c r="O54" s="246"/>
      <c r="P54" s="246"/>
      <c r="Q54" s="246"/>
      <c r="R54" s="246"/>
      <c r="S54" s="247"/>
      <c r="T54" s="248" t="str">
        <f>N7</f>
        <v>BSG Offenburg</v>
      </c>
      <c r="U54" s="249"/>
      <c r="V54" s="249"/>
      <c r="W54" s="249"/>
      <c r="X54" s="250"/>
      <c r="Y54" s="229" t="str">
        <f>Y8</f>
        <v>Schmid K.-H.</v>
      </c>
      <c r="Z54" s="230"/>
      <c r="AA54" s="230"/>
      <c r="AB54" s="231"/>
      <c r="AC54" s="104"/>
      <c r="AD54" s="98">
        <v>15</v>
      </c>
      <c r="AE54" s="97" t="s">
        <v>13</v>
      </c>
      <c r="AF54" s="96">
        <v>11</v>
      </c>
    </row>
    <row r="55" spans="2:32" x14ac:dyDescent="0.2">
      <c r="B55" s="103">
        <v>32</v>
      </c>
      <c r="C55" s="244"/>
      <c r="D55" s="102"/>
      <c r="E55" s="109">
        <v>2</v>
      </c>
      <c r="F55" s="104"/>
      <c r="G55" s="245" t="str">
        <f>C7</f>
        <v>BRS Gersweiler 1</v>
      </c>
      <c r="H55" s="246"/>
      <c r="I55" s="246"/>
      <c r="J55" s="246"/>
      <c r="K55" s="246"/>
      <c r="L55" s="247"/>
      <c r="M55" s="108"/>
      <c r="N55" s="245" t="str">
        <f>H7</f>
        <v>VSG Gelsenkirchen</v>
      </c>
      <c r="O55" s="246"/>
      <c r="P55" s="246"/>
      <c r="Q55" s="246"/>
      <c r="R55" s="246"/>
      <c r="S55" s="247"/>
      <c r="T55" s="251"/>
      <c r="U55" s="252"/>
      <c r="V55" s="252"/>
      <c r="W55" s="252"/>
      <c r="X55" s="253"/>
      <c r="Y55" s="229" t="s">
        <v>78</v>
      </c>
      <c r="Z55" s="230"/>
      <c r="AA55" s="230"/>
      <c r="AB55" s="231"/>
      <c r="AC55" s="104"/>
      <c r="AD55" s="98">
        <v>9</v>
      </c>
      <c r="AE55" s="97" t="s">
        <v>13</v>
      </c>
      <c r="AF55" s="96">
        <v>11</v>
      </c>
    </row>
    <row r="56" spans="2:32" x14ac:dyDescent="0.2">
      <c r="B56" s="103">
        <v>33</v>
      </c>
      <c r="C56" s="244"/>
      <c r="D56" s="102"/>
      <c r="E56" s="109">
        <v>3</v>
      </c>
      <c r="F56" s="104"/>
      <c r="G56" s="245" t="str">
        <f>H8</f>
        <v>ZGS Berlin</v>
      </c>
      <c r="H56" s="246"/>
      <c r="I56" s="246"/>
      <c r="J56" s="246"/>
      <c r="K56" s="246"/>
      <c r="L56" s="247"/>
      <c r="M56" s="108"/>
      <c r="N56" s="245" t="str">
        <f>H9</f>
        <v>Rh. Wiesbaden 2</v>
      </c>
      <c r="O56" s="246"/>
      <c r="P56" s="246"/>
      <c r="Q56" s="246"/>
      <c r="R56" s="246"/>
      <c r="S56" s="247"/>
      <c r="T56" s="254"/>
      <c r="U56" s="255"/>
      <c r="V56" s="255"/>
      <c r="W56" s="255"/>
      <c r="X56" s="256"/>
      <c r="Y56" s="229" t="str">
        <f>Y12</f>
        <v>Bayern</v>
      </c>
      <c r="Z56" s="230"/>
      <c r="AA56" s="230"/>
      <c r="AB56" s="231"/>
      <c r="AC56" s="104"/>
      <c r="AD56" s="98">
        <v>11</v>
      </c>
      <c r="AE56" s="97" t="s">
        <v>13</v>
      </c>
      <c r="AF56" s="96">
        <v>8</v>
      </c>
    </row>
    <row r="57" spans="2:32" x14ac:dyDescent="0.2">
      <c r="B57" s="103">
        <v>34</v>
      </c>
      <c r="C57" s="244"/>
      <c r="D57" s="102"/>
      <c r="E57" s="101">
        <v>4</v>
      </c>
      <c r="F57" s="99"/>
      <c r="G57" s="232" t="str">
        <f>C13</f>
        <v>VSG Stadthagen</v>
      </c>
      <c r="H57" s="233"/>
      <c r="I57" s="233"/>
      <c r="J57" s="233"/>
      <c r="K57" s="233"/>
      <c r="L57" s="234"/>
      <c r="M57" s="100"/>
      <c r="N57" s="232" t="str">
        <f>C14</f>
        <v>BSG Nordwalde</v>
      </c>
      <c r="O57" s="233"/>
      <c r="P57" s="233"/>
      <c r="Q57" s="233"/>
      <c r="R57" s="233"/>
      <c r="S57" s="234"/>
      <c r="T57" s="235" t="str">
        <f>N12</f>
        <v xml:space="preserve">        Grevesmühlen</v>
      </c>
      <c r="U57" s="236"/>
      <c r="V57" s="236"/>
      <c r="W57" s="236"/>
      <c r="X57" s="237"/>
      <c r="Y57" s="257" t="s">
        <v>18</v>
      </c>
      <c r="Z57" s="258"/>
      <c r="AA57" s="258"/>
      <c r="AB57" s="259"/>
      <c r="AC57" s="99"/>
      <c r="AD57" s="98">
        <v>11</v>
      </c>
      <c r="AE57" s="97" t="s">
        <v>13</v>
      </c>
      <c r="AF57" s="96">
        <v>14</v>
      </c>
    </row>
    <row r="58" spans="2:32" x14ac:dyDescent="0.2">
      <c r="B58" s="103">
        <v>35</v>
      </c>
      <c r="C58" s="244"/>
      <c r="D58" s="102"/>
      <c r="E58" s="101">
        <v>5</v>
      </c>
      <c r="F58" s="99"/>
      <c r="G58" s="232" t="str">
        <f>C12</f>
        <v>Rhinos Wiesbaden 1</v>
      </c>
      <c r="H58" s="233"/>
      <c r="I58" s="233"/>
      <c r="J58" s="233"/>
      <c r="K58" s="233"/>
      <c r="L58" s="234"/>
      <c r="M58" s="100"/>
      <c r="N58" s="232" t="str">
        <f>H12</f>
        <v>BRS Gersweiler 2</v>
      </c>
      <c r="O58" s="233"/>
      <c r="P58" s="233"/>
      <c r="Q58" s="233"/>
      <c r="R58" s="233"/>
      <c r="S58" s="234"/>
      <c r="T58" s="238"/>
      <c r="U58" s="239"/>
      <c r="V58" s="239"/>
      <c r="W58" s="239"/>
      <c r="X58" s="240"/>
      <c r="Y58" s="257" t="s">
        <v>79</v>
      </c>
      <c r="Z58" s="258"/>
      <c r="AA58" s="258"/>
      <c r="AB58" s="259"/>
      <c r="AC58" s="99"/>
      <c r="AD58" s="98">
        <v>9</v>
      </c>
      <c r="AE58" s="97" t="s">
        <v>13</v>
      </c>
      <c r="AF58" s="96">
        <v>14</v>
      </c>
    </row>
    <row r="59" spans="2:32" x14ac:dyDescent="0.2">
      <c r="B59" s="103">
        <v>36</v>
      </c>
      <c r="C59" s="244"/>
      <c r="D59" s="102"/>
      <c r="E59" s="101">
        <v>6</v>
      </c>
      <c r="F59" s="99"/>
      <c r="G59" s="232" t="str">
        <f>H13</f>
        <v xml:space="preserve">        BRV Berlin</v>
      </c>
      <c r="H59" s="233"/>
      <c r="I59" s="233"/>
      <c r="J59" s="233"/>
      <c r="K59" s="233"/>
      <c r="L59" s="234"/>
      <c r="M59" s="100"/>
      <c r="N59" s="232" t="str">
        <f>H14</f>
        <v xml:space="preserve">        Rh. Leipzig</v>
      </c>
      <c r="O59" s="233"/>
      <c r="P59" s="233"/>
      <c r="Q59" s="233"/>
      <c r="R59" s="233"/>
      <c r="S59" s="234"/>
      <c r="T59" s="241"/>
      <c r="U59" s="242"/>
      <c r="V59" s="242"/>
      <c r="W59" s="242"/>
      <c r="X59" s="243"/>
      <c r="Y59" s="257" t="s">
        <v>60</v>
      </c>
      <c r="Z59" s="258"/>
      <c r="AA59" s="258"/>
      <c r="AB59" s="259"/>
      <c r="AC59" s="99"/>
      <c r="AD59" s="98">
        <v>8</v>
      </c>
      <c r="AE59" s="97" t="s">
        <v>13</v>
      </c>
      <c r="AF59" s="96">
        <v>11</v>
      </c>
    </row>
    <row r="60" spans="2:32" s="89" customFormat="1" x14ac:dyDescent="0.2">
      <c r="B60" s="91"/>
      <c r="C60" s="95"/>
      <c r="D60" s="94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110"/>
      <c r="AE60" s="110"/>
      <c r="AF60" s="110"/>
    </row>
    <row r="61" spans="2:32" x14ac:dyDescent="0.2">
      <c r="B61" s="103">
        <v>37</v>
      </c>
      <c r="C61" s="244" t="s">
        <v>80</v>
      </c>
      <c r="D61" s="102"/>
      <c r="E61" s="109">
        <v>1</v>
      </c>
      <c r="F61" s="104"/>
      <c r="G61" s="245" t="str">
        <f>C7</f>
        <v>BRS Gersweiler 1</v>
      </c>
      <c r="H61" s="246"/>
      <c r="I61" s="246"/>
      <c r="J61" s="246"/>
      <c r="K61" s="246"/>
      <c r="L61" s="247"/>
      <c r="M61" s="108"/>
      <c r="N61" s="245" t="str">
        <f>C8</f>
        <v>BSSV Köthen</v>
      </c>
      <c r="O61" s="246"/>
      <c r="P61" s="246"/>
      <c r="Q61" s="246"/>
      <c r="R61" s="246"/>
      <c r="S61" s="247"/>
      <c r="T61" s="248" t="str">
        <f>H9</f>
        <v>Rh. Wiesbaden 2</v>
      </c>
      <c r="U61" s="249"/>
      <c r="V61" s="249"/>
      <c r="W61" s="249"/>
      <c r="X61" s="250"/>
      <c r="Y61" s="229" t="str">
        <f>T8</f>
        <v>Beck Adolph</v>
      </c>
      <c r="Z61" s="230"/>
      <c r="AA61" s="230"/>
      <c r="AB61" s="231"/>
      <c r="AC61" s="104"/>
      <c r="AD61" s="98">
        <v>14</v>
      </c>
      <c r="AE61" s="97" t="s">
        <v>13</v>
      </c>
      <c r="AF61" s="96">
        <v>10</v>
      </c>
    </row>
    <row r="62" spans="2:32" x14ac:dyDescent="0.2">
      <c r="B62" s="103">
        <v>38</v>
      </c>
      <c r="C62" s="244"/>
      <c r="D62" s="102"/>
      <c r="E62" s="109">
        <v>2</v>
      </c>
      <c r="F62" s="104"/>
      <c r="G62" s="245" t="str">
        <f>C9</f>
        <v>TV Markgröningen</v>
      </c>
      <c r="H62" s="246"/>
      <c r="I62" s="246"/>
      <c r="J62" s="246"/>
      <c r="K62" s="246"/>
      <c r="L62" s="247"/>
      <c r="M62" s="108"/>
      <c r="N62" s="245" t="str">
        <f>H7</f>
        <v>VSG Gelsenkirchen</v>
      </c>
      <c r="O62" s="246"/>
      <c r="P62" s="246"/>
      <c r="Q62" s="246"/>
      <c r="R62" s="246"/>
      <c r="S62" s="247"/>
      <c r="T62" s="251"/>
      <c r="U62" s="252"/>
      <c r="V62" s="252"/>
      <c r="W62" s="252"/>
      <c r="X62" s="253"/>
      <c r="Y62" s="229" t="s">
        <v>71</v>
      </c>
      <c r="Z62" s="230"/>
      <c r="AA62" s="230"/>
      <c r="AB62" s="231"/>
      <c r="AC62" s="104"/>
      <c r="AD62" s="98">
        <v>20</v>
      </c>
      <c r="AE62" s="97" t="s">
        <v>13</v>
      </c>
      <c r="AF62" s="96">
        <v>8</v>
      </c>
    </row>
    <row r="63" spans="2:32" x14ac:dyDescent="0.2">
      <c r="B63" s="103">
        <v>39</v>
      </c>
      <c r="C63" s="244"/>
      <c r="D63" s="102"/>
      <c r="E63" s="109">
        <v>3</v>
      </c>
      <c r="F63" s="104"/>
      <c r="G63" s="245" t="str">
        <f>N7</f>
        <v>BSG Offenburg</v>
      </c>
      <c r="H63" s="246"/>
      <c r="I63" s="246"/>
      <c r="J63" s="246"/>
      <c r="K63" s="246"/>
      <c r="L63" s="247"/>
      <c r="M63" s="108"/>
      <c r="N63" s="245" t="str">
        <f>N8</f>
        <v>RSG Partenstein</v>
      </c>
      <c r="O63" s="246"/>
      <c r="P63" s="246"/>
      <c r="Q63" s="246"/>
      <c r="R63" s="246"/>
      <c r="S63" s="247"/>
      <c r="T63" s="254"/>
      <c r="U63" s="255"/>
      <c r="V63" s="255"/>
      <c r="W63" s="255"/>
      <c r="X63" s="256"/>
      <c r="Y63" s="107" t="s">
        <v>72</v>
      </c>
      <c r="Z63" s="106"/>
      <c r="AA63" s="106"/>
      <c r="AB63" s="105"/>
      <c r="AC63" s="104"/>
      <c r="AD63" s="98">
        <v>8</v>
      </c>
      <c r="AE63" s="97" t="s">
        <v>13</v>
      </c>
      <c r="AF63" s="96">
        <v>19</v>
      </c>
    </row>
    <row r="64" spans="2:32" x14ac:dyDescent="0.2">
      <c r="B64" s="103">
        <v>40</v>
      </c>
      <c r="C64" s="244"/>
      <c r="D64" s="102"/>
      <c r="E64" s="101">
        <v>4</v>
      </c>
      <c r="F64" s="99"/>
      <c r="G64" s="232" t="str">
        <f>C12</f>
        <v>Rhinos Wiesbaden 1</v>
      </c>
      <c r="H64" s="233"/>
      <c r="I64" s="233"/>
      <c r="J64" s="233"/>
      <c r="K64" s="233"/>
      <c r="L64" s="234"/>
      <c r="M64" s="100"/>
      <c r="N64" s="232" t="str">
        <f>C13</f>
        <v>VSG Stadthagen</v>
      </c>
      <c r="O64" s="233"/>
      <c r="P64" s="233"/>
      <c r="Q64" s="233"/>
      <c r="R64" s="233"/>
      <c r="S64" s="234"/>
      <c r="T64" s="235" t="str">
        <f>H14</f>
        <v xml:space="preserve">        Rh. Leipzig</v>
      </c>
      <c r="U64" s="236"/>
      <c r="V64" s="236"/>
      <c r="W64" s="236"/>
      <c r="X64" s="237"/>
      <c r="Y64" s="257" t="str">
        <f>Y8</f>
        <v>Schmid K.-H.</v>
      </c>
      <c r="Z64" s="258"/>
      <c r="AA64" s="258"/>
      <c r="AB64" s="259"/>
      <c r="AC64" s="99"/>
      <c r="AD64" s="98">
        <v>8</v>
      </c>
      <c r="AE64" s="97" t="s">
        <v>13</v>
      </c>
      <c r="AF64" s="96">
        <v>13</v>
      </c>
    </row>
    <row r="65" spans="2:32" x14ac:dyDescent="0.2">
      <c r="B65" s="103">
        <v>41</v>
      </c>
      <c r="C65" s="244"/>
      <c r="D65" s="102"/>
      <c r="E65" s="101">
        <v>5</v>
      </c>
      <c r="F65" s="99"/>
      <c r="G65" s="232" t="str">
        <f>C14</f>
        <v>BSG Nordwalde</v>
      </c>
      <c r="H65" s="233"/>
      <c r="I65" s="233"/>
      <c r="J65" s="233"/>
      <c r="K65" s="233"/>
      <c r="L65" s="234"/>
      <c r="M65" s="100"/>
      <c r="N65" s="232" t="str">
        <f>H12</f>
        <v>BRS Gersweiler 2</v>
      </c>
      <c r="O65" s="233"/>
      <c r="P65" s="233"/>
      <c r="Q65" s="233"/>
      <c r="R65" s="233"/>
      <c r="S65" s="234"/>
      <c r="T65" s="238"/>
      <c r="U65" s="239"/>
      <c r="V65" s="239"/>
      <c r="W65" s="239"/>
      <c r="X65" s="240"/>
      <c r="Y65" s="257" t="s">
        <v>73</v>
      </c>
      <c r="Z65" s="258"/>
      <c r="AA65" s="258"/>
      <c r="AB65" s="259"/>
      <c r="AC65" s="99"/>
      <c r="AD65" s="98">
        <v>8</v>
      </c>
      <c r="AE65" s="97" t="s">
        <v>13</v>
      </c>
      <c r="AF65" s="96">
        <v>7</v>
      </c>
    </row>
    <row r="66" spans="2:32" x14ac:dyDescent="0.2">
      <c r="B66" s="103">
        <v>42</v>
      </c>
      <c r="C66" s="244"/>
      <c r="D66" s="102"/>
      <c r="E66" s="101">
        <v>6</v>
      </c>
      <c r="F66" s="99"/>
      <c r="G66" s="232" t="str">
        <f>N12</f>
        <v xml:space="preserve">        Grevesmühlen</v>
      </c>
      <c r="H66" s="233"/>
      <c r="I66" s="233"/>
      <c r="J66" s="233"/>
      <c r="K66" s="233"/>
      <c r="L66" s="234"/>
      <c r="M66" s="100"/>
      <c r="N66" s="232" t="str">
        <f>N13</f>
        <v xml:space="preserve">        RBA Neumarkt</v>
      </c>
      <c r="O66" s="233"/>
      <c r="P66" s="233"/>
      <c r="Q66" s="233"/>
      <c r="R66" s="233"/>
      <c r="S66" s="234"/>
      <c r="T66" s="241"/>
      <c r="U66" s="242"/>
      <c r="V66" s="242"/>
      <c r="W66" s="242"/>
      <c r="X66" s="243"/>
      <c r="Y66" s="257" t="s">
        <v>68</v>
      </c>
      <c r="Z66" s="258"/>
      <c r="AA66" s="258"/>
      <c r="AB66" s="259"/>
      <c r="AC66" s="99"/>
      <c r="AD66" s="98">
        <v>6</v>
      </c>
      <c r="AE66" s="97" t="s">
        <v>13</v>
      </c>
      <c r="AF66" s="96">
        <v>16</v>
      </c>
    </row>
    <row r="67" spans="2:32" s="89" customFormat="1" ht="24" customHeight="1" x14ac:dyDescent="0.2">
      <c r="B67" s="91"/>
      <c r="C67" s="95"/>
      <c r="D67" s="94"/>
      <c r="E67" s="91"/>
      <c r="F67" s="91"/>
      <c r="G67" s="93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110"/>
      <c r="AE67" s="110"/>
      <c r="AF67" s="110"/>
    </row>
    <row r="68" spans="2:32" x14ac:dyDescent="0.2">
      <c r="B68" s="103">
        <v>43</v>
      </c>
      <c r="C68" s="244" t="s">
        <v>81</v>
      </c>
      <c r="D68" s="102"/>
      <c r="E68" s="109">
        <v>1</v>
      </c>
      <c r="F68" s="104"/>
      <c r="G68" s="260" t="str">
        <f>H9</f>
        <v>Rh. Wiesbaden 2</v>
      </c>
      <c r="H68" s="261"/>
      <c r="I68" s="261"/>
      <c r="J68" s="261"/>
      <c r="K68" s="261"/>
      <c r="L68" s="262"/>
      <c r="M68" s="108"/>
      <c r="N68" s="245" t="str">
        <f>N9</f>
        <v>BVS Weiden</v>
      </c>
      <c r="O68" s="246"/>
      <c r="P68" s="246"/>
      <c r="Q68" s="246"/>
      <c r="R68" s="246"/>
      <c r="S68" s="247"/>
      <c r="T68" s="248" t="str">
        <f>C7</f>
        <v>BRS Gersweiler 1</v>
      </c>
      <c r="U68" s="249"/>
      <c r="V68" s="249"/>
      <c r="W68" s="249"/>
      <c r="X68" s="250"/>
      <c r="Y68" s="229" t="s">
        <v>18</v>
      </c>
      <c r="Z68" s="230"/>
      <c r="AA68" s="230"/>
      <c r="AB68" s="231"/>
      <c r="AC68" s="104"/>
      <c r="AD68" s="98">
        <v>8</v>
      </c>
      <c r="AE68" s="97" t="s">
        <v>13</v>
      </c>
      <c r="AF68" s="96">
        <v>19</v>
      </c>
    </row>
    <row r="69" spans="2:32" x14ac:dyDescent="0.2">
      <c r="B69" s="103">
        <v>44</v>
      </c>
      <c r="C69" s="244"/>
      <c r="D69" s="102"/>
      <c r="E69" s="109">
        <v>2</v>
      </c>
      <c r="F69" s="104"/>
      <c r="G69" s="245" t="str">
        <f>H8</f>
        <v>ZGS Berlin</v>
      </c>
      <c r="H69" s="246"/>
      <c r="I69" s="246"/>
      <c r="J69" s="246"/>
      <c r="K69" s="246"/>
      <c r="L69" s="247"/>
      <c r="M69" s="108"/>
      <c r="N69" s="245" t="str">
        <f>N8</f>
        <v>RSG Partenstein</v>
      </c>
      <c r="O69" s="246"/>
      <c r="P69" s="246"/>
      <c r="Q69" s="246"/>
      <c r="R69" s="246"/>
      <c r="S69" s="247"/>
      <c r="T69" s="251"/>
      <c r="U69" s="252"/>
      <c r="V69" s="252"/>
      <c r="W69" s="252"/>
      <c r="X69" s="253"/>
      <c r="Y69" s="229" t="s">
        <v>67</v>
      </c>
      <c r="Z69" s="230"/>
      <c r="AA69" s="230"/>
      <c r="AB69" s="231"/>
      <c r="AC69" s="104"/>
      <c r="AD69" s="98">
        <v>7</v>
      </c>
      <c r="AE69" s="97" t="s">
        <v>13</v>
      </c>
      <c r="AF69" s="96">
        <v>15</v>
      </c>
    </row>
    <row r="70" spans="2:32" x14ac:dyDescent="0.2">
      <c r="B70" s="103">
        <v>45</v>
      </c>
      <c r="C70" s="244"/>
      <c r="D70" s="102"/>
      <c r="E70" s="109">
        <v>3</v>
      </c>
      <c r="F70" s="104"/>
      <c r="G70" s="245" t="str">
        <f>H7</f>
        <v>VSG Gelsenkirchen</v>
      </c>
      <c r="H70" s="246"/>
      <c r="I70" s="246"/>
      <c r="J70" s="246"/>
      <c r="K70" s="246"/>
      <c r="L70" s="247"/>
      <c r="M70" s="108"/>
      <c r="N70" s="245" t="str">
        <f>N7</f>
        <v>BSG Offenburg</v>
      </c>
      <c r="O70" s="246"/>
      <c r="P70" s="246"/>
      <c r="Q70" s="246"/>
      <c r="R70" s="246"/>
      <c r="S70" s="247"/>
      <c r="T70" s="254"/>
      <c r="U70" s="255"/>
      <c r="V70" s="255"/>
      <c r="W70" s="255"/>
      <c r="X70" s="256"/>
      <c r="Y70" s="229" t="s">
        <v>82</v>
      </c>
      <c r="Z70" s="230"/>
      <c r="AA70" s="230"/>
      <c r="AB70" s="231"/>
      <c r="AC70" s="104"/>
      <c r="AD70" s="98">
        <v>24</v>
      </c>
      <c r="AE70" s="97" t="s">
        <v>13</v>
      </c>
      <c r="AF70" s="96">
        <v>6</v>
      </c>
    </row>
    <row r="71" spans="2:32" x14ac:dyDescent="0.2">
      <c r="B71" s="103">
        <v>46</v>
      </c>
      <c r="C71" s="244"/>
      <c r="D71" s="102"/>
      <c r="E71" s="101">
        <v>4</v>
      </c>
      <c r="F71" s="99"/>
      <c r="G71" s="232" t="str">
        <f>H14</f>
        <v xml:space="preserve">        Rh. Leipzig</v>
      </c>
      <c r="H71" s="233"/>
      <c r="I71" s="233"/>
      <c r="J71" s="233"/>
      <c r="K71" s="233"/>
      <c r="L71" s="234"/>
      <c r="M71" s="100"/>
      <c r="N71" s="232" t="str">
        <f>N14</f>
        <v xml:space="preserve">        BSG Mettmann</v>
      </c>
      <c r="O71" s="233"/>
      <c r="P71" s="233"/>
      <c r="Q71" s="233"/>
      <c r="R71" s="233"/>
      <c r="S71" s="234"/>
      <c r="T71" s="235" t="str">
        <f>C12</f>
        <v>Rhinos Wiesbaden 1</v>
      </c>
      <c r="U71" s="236"/>
      <c r="V71" s="236"/>
      <c r="W71" s="236"/>
      <c r="X71" s="237"/>
      <c r="Y71" s="257" t="str">
        <f>T8</f>
        <v>Beck Adolph</v>
      </c>
      <c r="Z71" s="258"/>
      <c r="AA71" s="258"/>
      <c r="AB71" s="259"/>
      <c r="AC71" s="99"/>
      <c r="AD71" s="98">
        <v>16</v>
      </c>
      <c r="AE71" s="97" t="s">
        <v>13</v>
      </c>
      <c r="AF71" s="96">
        <v>9</v>
      </c>
    </row>
    <row r="72" spans="2:32" x14ac:dyDescent="0.2">
      <c r="B72" s="103">
        <v>47</v>
      </c>
      <c r="C72" s="244"/>
      <c r="D72" s="102"/>
      <c r="E72" s="101">
        <v>5</v>
      </c>
      <c r="F72" s="99"/>
      <c r="G72" s="232" t="str">
        <f>H13</f>
        <v xml:space="preserve">        BRV Berlin</v>
      </c>
      <c r="H72" s="233"/>
      <c r="I72" s="233"/>
      <c r="J72" s="233"/>
      <c r="K72" s="233"/>
      <c r="L72" s="234"/>
      <c r="M72" s="100"/>
      <c r="N72" s="232" t="str">
        <f>N13</f>
        <v xml:space="preserve">        RBA Neumarkt</v>
      </c>
      <c r="O72" s="233"/>
      <c r="P72" s="233"/>
      <c r="Q72" s="233"/>
      <c r="R72" s="233"/>
      <c r="S72" s="234"/>
      <c r="T72" s="238"/>
      <c r="U72" s="239"/>
      <c r="V72" s="239"/>
      <c r="W72" s="239"/>
      <c r="X72" s="240"/>
      <c r="Y72" s="257" t="s">
        <v>62</v>
      </c>
      <c r="Z72" s="258"/>
      <c r="AA72" s="258"/>
      <c r="AB72" s="259"/>
      <c r="AC72" s="99"/>
      <c r="AD72" s="98">
        <v>7</v>
      </c>
      <c r="AE72" s="97" t="s">
        <v>13</v>
      </c>
      <c r="AF72" s="96">
        <v>17</v>
      </c>
    </row>
    <row r="73" spans="2:32" x14ac:dyDescent="0.2">
      <c r="B73" s="103">
        <v>48</v>
      </c>
      <c r="C73" s="244"/>
      <c r="D73" s="102"/>
      <c r="E73" s="101">
        <v>6</v>
      </c>
      <c r="F73" s="99"/>
      <c r="G73" s="232" t="str">
        <f>H12</f>
        <v>BRS Gersweiler 2</v>
      </c>
      <c r="H73" s="233"/>
      <c r="I73" s="233"/>
      <c r="J73" s="233"/>
      <c r="K73" s="233"/>
      <c r="L73" s="234"/>
      <c r="M73" s="100"/>
      <c r="N73" s="232" t="str">
        <f>N12</f>
        <v xml:space="preserve">        Grevesmühlen</v>
      </c>
      <c r="O73" s="233"/>
      <c r="P73" s="233"/>
      <c r="Q73" s="233"/>
      <c r="R73" s="233"/>
      <c r="S73" s="234"/>
      <c r="T73" s="241"/>
      <c r="U73" s="242"/>
      <c r="V73" s="242"/>
      <c r="W73" s="242"/>
      <c r="X73" s="243"/>
      <c r="Y73" s="257" t="s">
        <v>60</v>
      </c>
      <c r="Z73" s="258"/>
      <c r="AA73" s="258"/>
      <c r="AB73" s="259"/>
      <c r="AC73" s="99"/>
      <c r="AD73" s="98">
        <v>11</v>
      </c>
      <c r="AE73" s="97" t="s">
        <v>13</v>
      </c>
      <c r="AF73" s="96">
        <v>11</v>
      </c>
    </row>
    <row r="74" spans="2:32" s="89" customFormat="1" x14ac:dyDescent="0.2">
      <c r="B74" s="91"/>
      <c r="C74" s="95"/>
      <c r="D74" s="94"/>
      <c r="E74" s="91"/>
      <c r="F74" s="91"/>
      <c r="G74" s="91" t="s">
        <v>83</v>
      </c>
      <c r="H74" s="91"/>
      <c r="I74" s="91"/>
      <c r="J74" s="11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110"/>
      <c r="AE74" s="110"/>
      <c r="AF74" s="110"/>
    </row>
    <row r="75" spans="2:32" x14ac:dyDescent="0.2">
      <c r="B75" s="103">
        <v>49</v>
      </c>
      <c r="C75" s="244" t="s">
        <v>84</v>
      </c>
      <c r="D75" s="102"/>
      <c r="E75" s="109">
        <v>1</v>
      </c>
      <c r="F75" s="104"/>
      <c r="G75" s="245" t="str">
        <f>C9</f>
        <v>TV Markgröningen</v>
      </c>
      <c r="H75" s="246"/>
      <c r="I75" s="246"/>
      <c r="J75" s="246"/>
      <c r="K75" s="246"/>
      <c r="L75" s="247"/>
      <c r="M75" s="108"/>
      <c r="N75" s="245" t="str">
        <f>H9</f>
        <v>Rh. Wiesbaden 2</v>
      </c>
      <c r="O75" s="246"/>
      <c r="P75" s="246"/>
      <c r="Q75" s="246"/>
      <c r="R75" s="246"/>
      <c r="S75" s="247"/>
      <c r="T75" s="248" t="str">
        <f>N8</f>
        <v>RSG Partenstein</v>
      </c>
      <c r="U75" s="249"/>
      <c r="V75" s="249"/>
      <c r="W75" s="249"/>
      <c r="X75" s="250"/>
      <c r="Y75" s="229" t="str">
        <f>Y8</f>
        <v>Schmid K.-H.</v>
      </c>
      <c r="Z75" s="230"/>
      <c r="AA75" s="230"/>
      <c r="AB75" s="231"/>
      <c r="AC75" s="104"/>
      <c r="AD75" s="98">
        <v>13</v>
      </c>
      <c r="AE75" s="97" t="s">
        <v>13</v>
      </c>
      <c r="AF75" s="96">
        <v>11</v>
      </c>
    </row>
    <row r="76" spans="2:32" x14ac:dyDescent="0.2">
      <c r="B76" s="103">
        <v>50</v>
      </c>
      <c r="C76" s="244"/>
      <c r="D76" s="102"/>
      <c r="E76" s="109">
        <v>2</v>
      </c>
      <c r="F76" s="104"/>
      <c r="G76" s="245" t="str">
        <f>C8</f>
        <v>BSSV Köthen</v>
      </c>
      <c r="H76" s="246"/>
      <c r="I76" s="246"/>
      <c r="J76" s="246"/>
      <c r="K76" s="246"/>
      <c r="L76" s="247"/>
      <c r="M76" s="108"/>
      <c r="N76" s="245" t="str">
        <f>H8</f>
        <v>ZGS Berlin</v>
      </c>
      <c r="O76" s="246"/>
      <c r="P76" s="246"/>
      <c r="Q76" s="246"/>
      <c r="R76" s="246"/>
      <c r="S76" s="247"/>
      <c r="T76" s="251"/>
      <c r="U76" s="252"/>
      <c r="V76" s="252"/>
      <c r="W76" s="252"/>
      <c r="X76" s="253"/>
      <c r="Y76" s="229" t="s">
        <v>85</v>
      </c>
      <c r="Z76" s="230"/>
      <c r="AA76" s="230"/>
      <c r="AB76" s="231"/>
      <c r="AC76" s="104"/>
      <c r="AD76" s="98">
        <v>15</v>
      </c>
      <c r="AE76" s="97" t="s">
        <v>13</v>
      </c>
      <c r="AF76" s="96">
        <v>9</v>
      </c>
    </row>
    <row r="77" spans="2:32" x14ac:dyDescent="0.2">
      <c r="B77" s="103">
        <v>51</v>
      </c>
      <c r="C77" s="244"/>
      <c r="D77" s="102"/>
      <c r="E77" s="109">
        <v>3</v>
      </c>
      <c r="F77" s="104"/>
      <c r="G77" s="245" t="str">
        <f>C7</f>
        <v>BRS Gersweiler 1</v>
      </c>
      <c r="H77" s="246"/>
      <c r="I77" s="246"/>
      <c r="J77" s="246"/>
      <c r="K77" s="246"/>
      <c r="L77" s="247"/>
      <c r="M77" s="108"/>
      <c r="N77" s="245" t="str">
        <f>N9</f>
        <v>BVS Weiden</v>
      </c>
      <c r="O77" s="246"/>
      <c r="P77" s="246"/>
      <c r="Q77" s="246"/>
      <c r="R77" s="246"/>
      <c r="S77" s="247"/>
      <c r="T77" s="254"/>
      <c r="U77" s="255"/>
      <c r="V77" s="255"/>
      <c r="W77" s="255"/>
      <c r="X77" s="256"/>
      <c r="Y77" s="229" t="str">
        <f>Y12</f>
        <v>Bayern</v>
      </c>
      <c r="Z77" s="230"/>
      <c r="AA77" s="230"/>
      <c r="AB77" s="231"/>
      <c r="AC77" s="104"/>
      <c r="AD77" s="98">
        <v>16</v>
      </c>
      <c r="AE77" s="97" t="s">
        <v>13</v>
      </c>
      <c r="AF77" s="96">
        <v>10</v>
      </c>
    </row>
    <row r="78" spans="2:32" x14ac:dyDescent="0.2">
      <c r="B78" s="103">
        <v>52</v>
      </c>
      <c r="C78" s="244"/>
      <c r="D78" s="102"/>
      <c r="E78" s="101">
        <v>4</v>
      </c>
      <c r="F78" s="99"/>
      <c r="G78" s="232" t="str">
        <f>C14</f>
        <v>BSG Nordwalde</v>
      </c>
      <c r="H78" s="233"/>
      <c r="I78" s="233"/>
      <c r="J78" s="233"/>
      <c r="K78" s="233"/>
      <c r="L78" s="234"/>
      <c r="M78" s="100"/>
      <c r="N78" s="232" t="str">
        <f>H14</f>
        <v xml:space="preserve">        Rh. Leipzig</v>
      </c>
      <c r="O78" s="233"/>
      <c r="P78" s="233"/>
      <c r="Q78" s="233"/>
      <c r="R78" s="233"/>
      <c r="S78" s="234"/>
      <c r="T78" s="235" t="str">
        <f>N13</f>
        <v xml:space="preserve">        RBA Neumarkt</v>
      </c>
      <c r="U78" s="236"/>
      <c r="V78" s="236"/>
      <c r="W78" s="236"/>
      <c r="X78" s="237"/>
      <c r="Y78" s="257" t="s">
        <v>86</v>
      </c>
      <c r="Z78" s="258"/>
      <c r="AA78" s="258"/>
      <c r="AB78" s="259"/>
      <c r="AC78" s="99"/>
      <c r="AD78" s="98">
        <v>20</v>
      </c>
      <c r="AE78" s="97" t="s">
        <v>13</v>
      </c>
      <c r="AF78" s="96">
        <v>4</v>
      </c>
    </row>
    <row r="79" spans="2:32" x14ac:dyDescent="0.2">
      <c r="B79" s="103">
        <v>53</v>
      </c>
      <c r="C79" s="244"/>
      <c r="D79" s="102"/>
      <c r="E79" s="101">
        <v>5</v>
      </c>
      <c r="F79" s="99"/>
      <c r="G79" s="232" t="str">
        <f>C13</f>
        <v>VSG Stadthagen</v>
      </c>
      <c r="H79" s="233"/>
      <c r="I79" s="233"/>
      <c r="J79" s="233"/>
      <c r="K79" s="233"/>
      <c r="L79" s="234"/>
      <c r="M79" s="100"/>
      <c r="N79" s="232" t="str">
        <f>H13</f>
        <v xml:space="preserve">        BRV Berlin</v>
      </c>
      <c r="O79" s="233"/>
      <c r="P79" s="233"/>
      <c r="Q79" s="233"/>
      <c r="R79" s="233"/>
      <c r="S79" s="234"/>
      <c r="T79" s="238"/>
      <c r="U79" s="239"/>
      <c r="V79" s="239"/>
      <c r="W79" s="239"/>
      <c r="X79" s="240"/>
      <c r="Y79" s="257" t="s">
        <v>60</v>
      </c>
      <c r="Z79" s="258"/>
      <c r="AA79" s="258"/>
      <c r="AB79" s="259"/>
      <c r="AC79" s="99"/>
      <c r="AD79" s="98">
        <v>11</v>
      </c>
      <c r="AE79" s="97" t="s">
        <v>13</v>
      </c>
      <c r="AF79" s="96">
        <v>13</v>
      </c>
    </row>
    <row r="80" spans="2:32" x14ac:dyDescent="0.2">
      <c r="B80" s="103">
        <v>54</v>
      </c>
      <c r="C80" s="244"/>
      <c r="D80" s="102"/>
      <c r="E80" s="101">
        <v>6</v>
      </c>
      <c r="F80" s="99"/>
      <c r="G80" s="232" t="str">
        <f>C12</f>
        <v>Rhinos Wiesbaden 1</v>
      </c>
      <c r="H80" s="233"/>
      <c r="I80" s="233"/>
      <c r="J80" s="233"/>
      <c r="K80" s="233"/>
      <c r="L80" s="234"/>
      <c r="M80" s="100"/>
      <c r="N80" s="232" t="str">
        <f>N14</f>
        <v xml:space="preserve">        BSG Mettmann</v>
      </c>
      <c r="O80" s="233"/>
      <c r="P80" s="233"/>
      <c r="Q80" s="233"/>
      <c r="R80" s="233"/>
      <c r="S80" s="234"/>
      <c r="T80" s="241"/>
      <c r="U80" s="242"/>
      <c r="V80" s="242"/>
      <c r="W80" s="242"/>
      <c r="X80" s="243"/>
      <c r="Y80" s="257" t="s">
        <v>72</v>
      </c>
      <c r="Z80" s="258"/>
      <c r="AA80" s="258"/>
      <c r="AB80" s="259"/>
      <c r="AC80" s="99"/>
      <c r="AD80" s="98">
        <v>9</v>
      </c>
      <c r="AE80" s="97" t="s">
        <v>13</v>
      </c>
      <c r="AF80" s="96">
        <v>12</v>
      </c>
    </row>
    <row r="81" spans="2:32" s="89" customFormat="1" x14ac:dyDescent="0.2">
      <c r="B81" s="91"/>
      <c r="C81" s="95"/>
      <c r="D81" s="94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110"/>
      <c r="AE81" s="110"/>
      <c r="AF81" s="110"/>
    </row>
    <row r="82" spans="2:32" x14ac:dyDescent="0.2">
      <c r="B82" s="103">
        <v>55</v>
      </c>
      <c r="C82" s="244" t="s">
        <v>87</v>
      </c>
      <c r="D82" s="102"/>
      <c r="E82" s="109">
        <v>1</v>
      </c>
      <c r="F82" s="104"/>
      <c r="G82" s="245" t="str">
        <f>H7</f>
        <v>VSG Gelsenkirchen</v>
      </c>
      <c r="H82" s="246"/>
      <c r="I82" s="246"/>
      <c r="J82" s="246"/>
      <c r="K82" s="246"/>
      <c r="L82" s="247"/>
      <c r="M82" s="108"/>
      <c r="N82" s="245" t="str">
        <f>H9</f>
        <v>Rh. Wiesbaden 2</v>
      </c>
      <c r="O82" s="246"/>
      <c r="P82" s="246"/>
      <c r="Q82" s="246"/>
      <c r="R82" s="246"/>
      <c r="S82" s="247"/>
      <c r="T82" s="248" t="str">
        <f>N9</f>
        <v>BVS Weiden</v>
      </c>
      <c r="U82" s="249"/>
      <c r="V82" s="249"/>
      <c r="W82" s="249"/>
      <c r="X82" s="250"/>
      <c r="Y82" s="229" t="s">
        <v>82</v>
      </c>
      <c r="Z82" s="230"/>
      <c r="AA82" s="230"/>
      <c r="AB82" s="231"/>
      <c r="AC82" s="104"/>
      <c r="AD82" s="98">
        <v>16</v>
      </c>
      <c r="AE82" s="97" t="s">
        <v>13</v>
      </c>
      <c r="AF82" s="96">
        <v>11</v>
      </c>
    </row>
    <row r="83" spans="2:32" x14ac:dyDescent="0.2">
      <c r="B83" s="103">
        <v>56</v>
      </c>
      <c r="C83" s="244"/>
      <c r="D83" s="102"/>
      <c r="E83" s="109">
        <v>2</v>
      </c>
      <c r="F83" s="104"/>
      <c r="G83" s="245" t="str">
        <f>H8</f>
        <v>ZGS Berlin</v>
      </c>
      <c r="H83" s="246"/>
      <c r="I83" s="246"/>
      <c r="J83" s="246"/>
      <c r="K83" s="246"/>
      <c r="L83" s="247"/>
      <c r="M83" s="108"/>
      <c r="N83" s="245" t="str">
        <f>N7</f>
        <v>BSG Offenburg</v>
      </c>
      <c r="O83" s="246"/>
      <c r="P83" s="246"/>
      <c r="Q83" s="246"/>
      <c r="R83" s="246"/>
      <c r="S83" s="247"/>
      <c r="T83" s="251"/>
      <c r="U83" s="252"/>
      <c r="V83" s="252"/>
      <c r="W83" s="252"/>
      <c r="X83" s="253"/>
      <c r="Y83" s="229" t="s">
        <v>18</v>
      </c>
      <c r="Z83" s="230"/>
      <c r="AA83" s="230"/>
      <c r="AB83" s="231"/>
      <c r="AC83" s="104"/>
      <c r="AD83" s="98">
        <v>12</v>
      </c>
      <c r="AE83" s="97" t="s">
        <v>13</v>
      </c>
      <c r="AF83" s="96">
        <v>10</v>
      </c>
    </row>
    <row r="84" spans="2:32" x14ac:dyDescent="0.2">
      <c r="B84" s="103">
        <v>57</v>
      </c>
      <c r="C84" s="244"/>
      <c r="D84" s="102"/>
      <c r="E84" s="109">
        <v>3</v>
      </c>
      <c r="F84" s="104"/>
      <c r="G84" s="245" t="str">
        <f>C7</f>
        <v>BRS Gersweiler 1</v>
      </c>
      <c r="H84" s="246"/>
      <c r="I84" s="246"/>
      <c r="J84" s="246"/>
      <c r="K84" s="246"/>
      <c r="L84" s="247"/>
      <c r="M84" s="108"/>
      <c r="N84" s="245" t="str">
        <f>N8</f>
        <v>RSG Partenstein</v>
      </c>
      <c r="O84" s="246"/>
      <c r="P84" s="246"/>
      <c r="Q84" s="246"/>
      <c r="R84" s="246"/>
      <c r="S84" s="247"/>
      <c r="T84" s="254"/>
      <c r="U84" s="255"/>
      <c r="V84" s="255"/>
      <c r="W84" s="255"/>
      <c r="X84" s="256"/>
      <c r="Y84" s="229" t="str">
        <f>T12</f>
        <v>Friedrich Christian</v>
      </c>
      <c r="Z84" s="230"/>
      <c r="AA84" s="230"/>
      <c r="AB84" s="231"/>
      <c r="AC84" s="104"/>
      <c r="AD84" s="98">
        <v>12</v>
      </c>
      <c r="AE84" s="97" t="s">
        <v>13</v>
      </c>
      <c r="AF84" s="96">
        <v>14</v>
      </c>
    </row>
    <row r="85" spans="2:32" x14ac:dyDescent="0.2">
      <c r="B85" s="103">
        <v>58</v>
      </c>
      <c r="C85" s="244"/>
      <c r="D85" s="102"/>
      <c r="E85" s="101">
        <v>4</v>
      </c>
      <c r="F85" s="99"/>
      <c r="G85" s="232" t="str">
        <f>H12</f>
        <v>BRS Gersweiler 2</v>
      </c>
      <c r="H85" s="233"/>
      <c r="I85" s="233"/>
      <c r="J85" s="233"/>
      <c r="K85" s="233"/>
      <c r="L85" s="234"/>
      <c r="M85" s="100"/>
      <c r="N85" s="232" t="str">
        <f>H14</f>
        <v xml:space="preserve">        Rh. Leipzig</v>
      </c>
      <c r="O85" s="233"/>
      <c r="P85" s="233"/>
      <c r="Q85" s="233"/>
      <c r="R85" s="233"/>
      <c r="S85" s="234"/>
      <c r="T85" s="235" t="str">
        <f>N14</f>
        <v xml:space="preserve">        BSG Mettmann</v>
      </c>
      <c r="U85" s="236"/>
      <c r="V85" s="236"/>
      <c r="W85" s="236"/>
      <c r="X85" s="237"/>
      <c r="Y85" s="257" t="str">
        <f>Y8</f>
        <v>Schmid K.-H.</v>
      </c>
      <c r="Z85" s="258"/>
      <c r="AA85" s="258"/>
      <c r="AB85" s="259"/>
      <c r="AC85" s="99"/>
      <c r="AD85" s="98">
        <v>15</v>
      </c>
      <c r="AE85" s="97" t="s">
        <v>13</v>
      </c>
      <c r="AF85" s="96">
        <v>8</v>
      </c>
    </row>
    <row r="86" spans="2:32" x14ac:dyDescent="0.2">
      <c r="B86" s="103">
        <v>59</v>
      </c>
      <c r="C86" s="244"/>
      <c r="D86" s="102"/>
      <c r="E86" s="101">
        <v>5</v>
      </c>
      <c r="F86" s="99"/>
      <c r="G86" s="232" t="str">
        <f>H13</f>
        <v xml:space="preserve">        BRV Berlin</v>
      </c>
      <c r="H86" s="233"/>
      <c r="I86" s="233"/>
      <c r="J86" s="233"/>
      <c r="K86" s="233"/>
      <c r="L86" s="234"/>
      <c r="M86" s="100"/>
      <c r="N86" s="232" t="str">
        <f>N12</f>
        <v xml:space="preserve">        Grevesmühlen</v>
      </c>
      <c r="O86" s="233"/>
      <c r="P86" s="233"/>
      <c r="Q86" s="233"/>
      <c r="R86" s="233"/>
      <c r="S86" s="234"/>
      <c r="T86" s="238"/>
      <c r="U86" s="239"/>
      <c r="V86" s="239"/>
      <c r="W86" s="239"/>
      <c r="X86" s="240"/>
      <c r="Y86" s="257" t="s">
        <v>62</v>
      </c>
      <c r="Z86" s="258"/>
      <c r="AA86" s="258"/>
      <c r="AB86" s="259"/>
      <c r="AC86" s="99"/>
      <c r="AD86" s="98">
        <v>14</v>
      </c>
      <c r="AE86" s="97" t="s">
        <v>13</v>
      </c>
      <c r="AF86" s="96">
        <v>15</v>
      </c>
    </row>
    <row r="87" spans="2:32" x14ac:dyDescent="0.2">
      <c r="B87" s="103">
        <v>60</v>
      </c>
      <c r="C87" s="244"/>
      <c r="D87" s="102"/>
      <c r="E87" s="101">
        <v>6</v>
      </c>
      <c r="F87" s="99"/>
      <c r="G87" s="232" t="str">
        <f>C12</f>
        <v>Rhinos Wiesbaden 1</v>
      </c>
      <c r="H87" s="233"/>
      <c r="I87" s="233"/>
      <c r="J87" s="233"/>
      <c r="K87" s="233"/>
      <c r="L87" s="234"/>
      <c r="M87" s="100"/>
      <c r="N87" s="232" t="str">
        <f>N13</f>
        <v xml:space="preserve">        RBA Neumarkt</v>
      </c>
      <c r="O87" s="233"/>
      <c r="P87" s="233"/>
      <c r="Q87" s="233"/>
      <c r="R87" s="233"/>
      <c r="S87" s="234"/>
      <c r="T87" s="241"/>
      <c r="U87" s="242"/>
      <c r="V87" s="242"/>
      <c r="W87" s="242"/>
      <c r="X87" s="243"/>
      <c r="Y87" s="257" t="str">
        <f>Y12</f>
        <v>Bayern</v>
      </c>
      <c r="Z87" s="258"/>
      <c r="AA87" s="258"/>
      <c r="AB87" s="259"/>
      <c r="AC87" s="99"/>
      <c r="AD87" s="98">
        <v>10</v>
      </c>
      <c r="AE87" s="97" t="s">
        <v>13</v>
      </c>
      <c r="AF87" s="96">
        <v>9</v>
      </c>
    </row>
    <row r="88" spans="2:32" s="89" customFormat="1" x14ac:dyDescent="0.2">
      <c r="B88" s="91"/>
      <c r="C88" s="95"/>
      <c r="D88" s="94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110"/>
      <c r="AE88" s="110"/>
      <c r="AF88" s="110"/>
    </row>
    <row r="89" spans="2:32" x14ac:dyDescent="0.2">
      <c r="B89" s="103">
        <v>61</v>
      </c>
      <c r="C89" s="244" t="s">
        <v>88</v>
      </c>
      <c r="D89" s="102"/>
      <c r="E89" s="109">
        <v>1</v>
      </c>
      <c r="F89" s="104"/>
      <c r="G89" s="245" t="str">
        <f>C8</f>
        <v>BSSV Köthen</v>
      </c>
      <c r="H89" s="246"/>
      <c r="I89" s="246"/>
      <c r="J89" s="246"/>
      <c r="K89" s="246"/>
      <c r="L89" s="247"/>
      <c r="M89" s="108"/>
      <c r="N89" s="245" t="str">
        <f>N9</f>
        <v>BVS Weiden</v>
      </c>
      <c r="O89" s="246"/>
      <c r="P89" s="246"/>
      <c r="Q89" s="246"/>
      <c r="R89" s="246"/>
      <c r="S89" s="247"/>
      <c r="T89" s="248" t="str">
        <f>H7</f>
        <v>VSG Gelsenkirchen</v>
      </c>
      <c r="U89" s="249"/>
      <c r="V89" s="249"/>
      <c r="W89" s="249"/>
      <c r="X89" s="250"/>
      <c r="Y89" s="229" t="s">
        <v>67</v>
      </c>
      <c r="Z89" s="230"/>
      <c r="AA89" s="230"/>
      <c r="AB89" s="231"/>
      <c r="AC89" s="104"/>
      <c r="AD89" s="98">
        <v>13</v>
      </c>
      <c r="AE89" s="97" t="s">
        <v>13</v>
      </c>
      <c r="AF89" s="96">
        <v>10</v>
      </c>
    </row>
    <row r="90" spans="2:32" x14ac:dyDescent="0.2">
      <c r="B90" s="103">
        <v>62</v>
      </c>
      <c r="C90" s="244"/>
      <c r="D90" s="102"/>
      <c r="E90" s="109">
        <v>2</v>
      </c>
      <c r="F90" s="104"/>
      <c r="G90" s="245" t="str">
        <f>C9</f>
        <v>TV Markgröningen</v>
      </c>
      <c r="H90" s="246"/>
      <c r="I90" s="246"/>
      <c r="J90" s="246"/>
      <c r="K90" s="246"/>
      <c r="L90" s="247"/>
      <c r="M90" s="108"/>
      <c r="N90" s="245" t="str">
        <f>H8</f>
        <v>ZGS Berlin</v>
      </c>
      <c r="O90" s="246"/>
      <c r="P90" s="246"/>
      <c r="Q90" s="246"/>
      <c r="R90" s="246"/>
      <c r="S90" s="247"/>
      <c r="T90" s="251"/>
      <c r="U90" s="252"/>
      <c r="V90" s="252"/>
      <c r="W90" s="252"/>
      <c r="X90" s="253"/>
      <c r="Y90" s="229" t="s">
        <v>85</v>
      </c>
      <c r="Z90" s="230"/>
      <c r="AA90" s="230"/>
      <c r="AB90" s="231"/>
      <c r="AC90" s="104"/>
      <c r="AD90" s="98">
        <v>16</v>
      </c>
      <c r="AE90" s="97" t="s">
        <v>13</v>
      </c>
      <c r="AF90" s="96">
        <v>9</v>
      </c>
    </row>
    <row r="91" spans="2:32" x14ac:dyDescent="0.2">
      <c r="B91" s="103">
        <v>63</v>
      </c>
      <c r="C91" s="244"/>
      <c r="D91" s="102"/>
      <c r="E91" s="109">
        <v>3</v>
      </c>
      <c r="F91" s="104"/>
      <c r="G91" s="245" t="str">
        <f>H9</f>
        <v>Rh. Wiesbaden 2</v>
      </c>
      <c r="H91" s="246"/>
      <c r="I91" s="246"/>
      <c r="J91" s="246"/>
      <c r="K91" s="246"/>
      <c r="L91" s="247"/>
      <c r="M91" s="108"/>
      <c r="N91" s="245" t="str">
        <f>N8</f>
        <v>RSG Partenstein</v>
      </c>
      <c r="O91" s="246"/>
      <c r="P91" s="246"/>
      <c r="Q91" s="246"/>
      <c r="R91" s="246"/>
      <c r="S91" s="247"/>
      <c r="T91" s="254"/>
      <c r="U91" s="255"/>
      <c r="V91" s="255"/>
      <c r="W91" s="255"/>
      <c r="X91" s="256"/>
      <c r="Y91" s="229" t="s">
        <v>60</v>
      </c>
      <c r="Z91" s="230"/>
      <c r="AA91" s="230"/>
      <c r="AB91" s="231"/>
      <c r="AC91" s="104"/>
      <c r="AD91" s="98">
        <v>7</v>
      </c>
      <c r="AE91" s="97" t="s">
        <v>13</v>
      </c>
      <c r="AF91" s="96">
        <v>14</v>
      </c>
    </row>
    <row r="92" spans="2:32" x14ac:dyDescent="0.2">
      <c r="B92" s="103">
        <v>64</v>
      </c>
      <c r="C92" s="244"/>
      <c r="D92" s="102"/>
      <c r="E92" s="101">
        <v>4</v>
      </c>
      <c r="F92" s="99"/>
      <c r="G92" s="232" t="str">
        <f>C13</f>
        <v>VSG Stadthagen</v>
      </c>
      <c r="H92" s="233"/>
      <c r="I92" s="233"/>
      <c r="J92" s="233"/>
      <c r="K92" s="233"/>
      <c r="L92" s="234"/>
      <c r="M92" s="100"/>
      <c r="N92" s="232" t="str">
        <f>N14</f>
        <v xml:space="preserve">        BSG Mettmann</v>
      </c>
      <c r="O92" s="233"/>
      <c r="P92" s="233"/>
      <c r="Q92" s="233"/>
      <c r="R92" s="233"/>
      <c r="S92" s="234"/>
      <c r="T92" s="235" t="str">
        <f>H12</f>
        <v>BRS Gersweiler 2</v>
      </c>
      <c r="U92" s="236"/>
      <c r="V92" s="236"/>
      <c r="W92" s="236"/>
      <c r="X92" s="237"/>
      <c r="Y92" s="257" t="s">
        <v>74</v>
      </c>
      <c r="Z92" s="258"/>
      <c r="AA92" s="258"/>
      <c r="AB92" s="259"/>
      <c r="AC92" s="99"/>
      <c r="AD92" s="98">
        <v>13</v>
      </c>
      <c r="AE92" s="97" t="s">
        <v>13</v>
      </c>
      <c r="AF92" s="96">
        <v>11</v>
      </c>
    </row>
    <row r="93" spans="2:32" x14ac:dyDescent="0.2">
      <c r="B93" s="103">
        <v>65</v>
      </c>
      <c r="C93" s="244"/>
      <c r="D93" s="102"/>
      <c r="E93" s="101">
        <v>5</v>
      </c>
      <c r="F93" s="99"/>
      <c r="G93" s="257" t="str">
        <f>C14</f>
        <v>BSG Nordwalde</v>
      </c>
      <c r="H93" s="258"/>
      <c r="I93" s="258"/>
      <c r="J93" s="258"/>
      <c r="K93" s="258"/>
      <c r="L93" s="259"/>
      <c r="M93" s="100"/>
      <c r="N93" s="232" t="str">
        <f>H13</f>
        <v xml:space="preserve">        BRV Berlin</v>
      </c>
      <c r="O93" s="233"/>
      <c r="P93" s="233"/>
      <c r="Q93" s="233"/>
      <c r="R93" s="233"/>
      <c r="S93" s="234"/>
      <c r="T93" s="238"/>
      <c r="U93" s="239"/>
      <c r="V93" s="239"/>
      <c r="W93" s="239"/>
      <c r="X93" s="240"/>
      <c r="Y93" s="257" t="str">
        <f>T10</f>
        <v>Schmid Angelika</v>
      </c>
      <c r="Z93" s="258"/>
      <c r="AA93" s="258"/>
      <c r="AB93" s="259"/>
      <c r="AC93" s="99"/>
      <c r="AD93" s="98">
        <v>11</v>
      </c>
      <c r="AE93" s="97" t="s">
        <v>13</v>
      </c>
      <c r="AF93" s="96">
        <v>9</v>
      </c>
    </row>
    <row r="94" spans="2:32" x14ac:dyDescent="0.2">
      <c r="B94" s="103">
        <v>66</v>
      </c>
      <c r="C94" s="244"/>
      <c r="D94" s="102"/>
      <c r="E94" s="101">
        <v>6</v>
      </c>
      <c r="F94" s="99"/>
      <c r="G94" s="232" t="str">
        <f>H14</f>
        <v xml:space="preserve">        Rh. Leipzig</v>
      </c>
      <c r="H94" s="233"/>
      <c r="I94" s="233"/>
      <c r="J94" s="233"/>
      <c r="K94" s="233"/>
      <c r="L94" s="234"/>
      <c r="M94" s="100"/>
      <c r="N94" s="232" t="str">
        <f>N13</f>
        <v xml:space="preserve">        RBA Neumarkt</v>
      </c>
      <c r="O94" s="233"/>
      <c r="P94" s="233"/>
      <c r="Q94" s="233"/>
      <c r="R94" s="233"/>
      <c r="S94" s="234"/>
      <c r="T94" s="241"/>
      <c r="U94" s="242"/>
      <c r="V94" s="242"/>
      <c r="W94" s="242"/>
      <c r="X94" s="243"/>
      <c r="Y94" s="257" t="str">
        <f>T12</f>
        <v>Friedrich Christian</v>
      </c>
      <c r="Z94" s="258"/>
      <c r="AA94" s="258"/>
      <c r="AB94" s="259"/>
      <c r="AC94" s="99"/>
      <c r="AD94" s="98">
        <v>9</v>
      </c>
      <c r="AE94" s="97" t="s">
        <v>13</v>
      </c>
      <c r="AF94" s="96">
        <v>11</v>
      </c>
    </row>
    <row r="95" spans="2:32" s="89" customFormat="1" x14ac:dyDescent="0.2">
      <c r="B95" s="91"/>
      <c r="C95" s="95"/>
      <c r="D95" s="94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110"/>
      <c r="AE95" s="110"/>
      <c r="AF95" s="110"/>
    </row>
    <row r="96" spans="2:32" x14ac:dyDescent="0.2">
      <c r="B96" s="103">
        <v>67</v>
      </c>
      <c r="C96" s="244" t="s">
        <v>89</v>
      </c>
      <c r="D96" s="102"/>
      <c r="E96" s="109">
        <v>1</v>
      </c>
      <c r="F96" s="104"/>
      <c r="G96" s="245" t="str">
        <f>N7</f>
        <v>BSG Offenburg</v>
      </c>
      <c r="H96" s="246"/>
      <c r="I96" s="246"/>
      <c r="J96" s="246"/>
      <c r="K96" s="246"/>
      <c r="L96" s="247"/>
      <c r="M96" s="108"/>
      <c r="N96" s="245" t="str">
        <f>N9</f>
        <v>BVS Weiden</v>
      </c>
      <c r="O96" s="246"/>
      <c r="P96" s="246"/>
      <c r="Q96" s="246"/>
      <c r="R96" s="246"/>
      <c r="S96" s="247"/>
      <c r="T96" s="248" t="str">
        <f>H8</f>
        <v>ZGS Berlin</v>
      </c>
      <c r="U96" s="249"/>
      <c r="V96" s="249"/>
      <c r="W96" s="249"/>
      <c r="X96" s="250"/>
      <c r="Y96" s="229" t="str">
        <f>Y8</f>
        <v>Schmid K.-H.</v>
      </c>
      <c r="Z96" s="230"/>
      <c r="AA96" s="230"/>
      <c r="AB96" s="231"/>
      <c r="AC96" s="104"/>
      <c r="AD96" s="98">
        <v>8</v>
      </c>
      <c r="AE96" s="97" t="s">
        <v>13</v>
      </c>
      <c r="AF96" s="96">
        <v>25</v>
      </c>
    </row>
    <row r="97" spans="2:32" x14ac:dyDescent="0.2">
      <c r="B97" s="103">
        <v>68</v>
      </c>
      <c r="C97" s="244"/>
      <c r="D97" s="102"/>
      <c r="E97" s="109">
        <v>2</v>
      </c>
      <c r="F97" s="104"/>
      <c r="G97" s="245" t="str">
        <f>C8</f>
        <v>BSSV Köthen</v>
      </c>
      <c r="H97" s="246"/>
      <c r="I97" s="246"/>
      <c r="J97" s="246"/>
      <c r="K97" s="246"/>
      <c r="L97" s="247"/>
      <c r="M97" s="108"/>
      <c r="N97" s="245" t="str">
        <f>H7</f>
        <v>VSG Gelsenkirchen</v>
      </c>
      <c r="O97" s="246"/>
      <c r="P97" s="246"/>
      <c r="Q97" s="246"/>
      <c r="R97" s="246"/>
      <c r="S97" s="247"/>
      <c r="T97" s="251"/>
      <c r="U97" s="252"/>
      <c r="V97" s="252"/>
      <c r="W97" s="252"/>
      <c r="X97" s="253"/>
      <c r="Y97" s="229" t="s">
        <v>68</v>
      </c>
      <c r="Z97" s="230"/>
      <c r="AA97" s="230"/>
      <c r="AB97" s="231"/>
      <c r="AC97" s="104"/>
      <c r="AD97" s="98">
        <v>15</v>
      </c>
      <c r="AE97" s="97" t="s">
        <v>13</v>
      </c>
      <c r="AF97" s="96">
        <v>9</v>
      </c>
    </row>
    <row r="98" spans="2:32" x14ac:dyDescent="0.2">
      <c r="B98" s="103">
        <v>69</v>
      </c>
      <c r="C98" s="244"/>
      <c r="D98" s="102"/>
      <c r="E98" s="109">
        <v>3</v>
      </c>
      <c r="F98" s="104"/>
      <c r="G98" s="245" t="str">
        <f>C7</f>
        <v>BRS Gersweiler 1</v>
      </c>
      <c r="H98" s="246"/>
      <c r="I98" s="246"/>
      <c r="J98" s="246"/>
      <c r="K98" s="246"/>
      <c r="L98" s="247"/>
      <c r="M98" s="108"/>
      <c r="N98" s="245" t="str">
        <f>C9</f>
        <v>TV Markgröningen</v>
      </c>
      <c r="O98" s="246"/>
      <c r="P98" s="246"/>
      <c r="Q98" s="246"/>
      <c r="R98" s="246"/>
      <c r="S98" s="247"/>
      <c r="T98" s="254"/>
      <c r="U98" s="255"/>
      <c r="V98" s="255"/>
      <c r="W98" s="255"/>
      <c r="X98" s="256"/>
      <c r="Y98" s="229" t="s">
        <v>18</v>
      </c>
      <c r="Z98" s="230"/>
      <c r="AA98" s="230"/>
      <c r="AB98" s="231"/>
      <c r="AC98" s="104"/>
      <c r="AD98" s="98">
        <v>8</v>
      </c>
      <c r="AE98" s="97" t="s">
        <v>13</v>
      </c>
      <c r="AF98" s="96">
        <v>9</v>
      </c>
    </row>
    <row r="99" spans="2:32" x14ac:dyDescent="0.2">
      <c r="B99" s="103">
        <v>70</v>
      </c>
      <c r="C99" s="244"/>
      <c r="D99" s="102"/>
      <c r="E99" s="101">
        <v>4</v>
      </c>
      <c r="F99" s="99"/>
      <c r="G99" s="232" t="str">
        <f>N12</f>
        <v xml:space="preserve">        Grevesmühlen</v>
      </c>
      <c r="H99" s="233"/>
      <c r="I99" s="233"/>
      <c r="J99" s="233"/>
      <c r="K99" s="233"/>
      <c r="L99" s="234"/>
      <c r="M99" s="100"/>
      <c r="N99" s="232" t="str">
        <f>N14</f>
        <v xml:space="preserve">        BSG Mettmann</v>
      </c>
      <c r="O99" s="233"/>
      <c r="P99" s="233"/>
      <c r="Q99" s="233"/>
      <c r="R99" s="233"/>
      <c r="S99" s="234"/>
      <c r="T99" s="235" t="str">
        <f>H13</f>
        <v xml:space="preserve">        BRV Berlin</v>
      </c>
      <c r="U99" s="236"/>
      <c r="V99" s="236"/>
      <c r="W99" s="236"/>
      <c r="X99" s="237"/>
      <c r="Y99" s="257" t="s">
        <v>72</v>
      </c>
      <c r="Z99" s="258"/>
      <c r="AA99" s="258"/>
      <c r="AB99" s="259"/>
      <c r="AC99" s="99"/>
      <c r="AD99" s="98">
        <v>8</v>
      </c>
      <c r="AE99" s="97" t="s">
        <v>13</v>
      </c>
      <c r="AF99" s="96">
        <v>14</v>
      </c>
    </row>
    <row r="100" spans="2:32" x14ac:dyDescent="0.2">
      <c r="B100" s="103">
        <v>71</v>
      </c>
      <c r="C100" s="244"/>
      <c r="D100" s="102"/>
      <c r="E100" s="101">
        <v>5</v>
      </c>
      <c r="F100" s="99"/>
      <c r="G100" s="232" t="str">
        <f>C13</f>
        <v>VSG Stadthagen</v>
      </c>
      <c r="H100" s="233"/>
      <c r="I100" s="233"/>
      <c r="J100" s="233"/>
      <c r="K100" s="233"/>
      <c r="L100" s="234"/>
      <c r="M100" s="100"/>
      <c r="N100" s="232" t="str">
        <f>H12</f>
        <v>BRS Gersweiler 2</v>
      </c>
      <c r="O100" s="233"/>
      <c r="P100" s="233"/>
      <c r="Q100" s="233"/>
      <c r="R100" s="233"/>
      <c r="S100" s="234"/>
      <c r="T100" s="238"/>
      <c r="U100" s="239"/>
      <c r="V100" s="239"/>
      <c r="W100" s="239"/>
      <c r="X100" s="240"/>
      <c r="Y100" s="257" t="s">
        <v>90</v>
      </c>
      <c r="Z100" s="258"/>
      <c r="AA100" s="258"/>
      <c r="AB100" s="259"/>
      <c r="AC100" s="99"/>
      <c r="AD100" s="98">
        <v>8</v>
      </c>
      <c r="AE100" s="97" t="s">
        <v>13</v>
      </c>
      <c r="AF100" s="96">
        <v>15</v>
      </c>
    </row>
    <row r="101" spans="2:32" x14ac:dyDescent="0.2">
      <c r="B101" s="103">
        <v>72</v>
      </c>
      <c r="C101" s="244"/>
      <c r="D101" s="102"/>
      <c r="E101" s="101">
        <v>6</v>
      </c>
      <c r="F101" s="99"/>
      <c r="G101" s="232" t="str">
        <f>C12</f>
        <v>Rhinos Wiesbaden 1</v>
      </c>
      <c r="H101" s="233"/>
      <c r="I101" s="233"/>
      <c r="J101" s="233"/>
      <c r="K101" s="233"/>
      <c r="L101" s="234"/>
      <c r="M101" s="100"/>
      <c r="N101" s="232" t="str">
        <f>C14</f>
        <v>BSG Nordwalde</v>
      </c>
      <c r="O101" s="233"/>
      <c r="P101" s="233"/>
      <c r="Q101" s="233"/>
      <c r="R101" s="233"/>
      <c r="S101" s="234"/>
      <c r="T101" s="241"/>
      <c r="U101" s="242"/>
      <c r="V101" s="242"/>
      <c r="W101" s="242"/>
      <c r="X101" s="243"/>
      <c r="Y101" s="257" t="s">
        <v>73</v>
      </c>
      <c r="Z101" s="258"/>
      <c r="AA101" s="258"/>
      <c r="AB101" s="259"/>
      <c r="AC101" s="99"/>
      <c r="AD101" s="98">
        <v>18</v>
      </c>
      <c r="AE101" s="97" t="s">
        <v>13</v>
      </c>
      <c r="AF101" s="96">
        <v>7</v>
      </c>
    </row>
    <row r="102" spans="2:32" s="89" customFormat="1" ht="19.5" customHeight="1" thickBot="1" x14ac:dyDescent="0.25">
      <c r="B102" s="91"/>
      <c r="C102" s="95"/>
      <c r="D102" s="94"/>
      <c r="E102" s="91"/>
      <c r="F102" s="91"/>
      <c r="G102" s="93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1"/>
      <c r="AD102" s="90"/>
      <c r="AE102" s="90"/>
      <c r="AF102" s="90"/>
    </row>
    <row r="103" spans="2:32" s="83" customFormat="1" ht="18" customHeight="1" x14ac:dyDescent="0.25">
      <c r="C103" s="264" t="s">
        <v>91</v>
      </c>
      <c r="D103" s="265"/>
      <c r="E103" s="265"/>
      <c r="F103" s="86"/>
      <c r="G103" s="270" t="s">
        <v>92</v>
      </c>
      <c r="H103" s="270"/>
      <c r="I103" s="270"/>
      <c r="J103" s="270"/>
      <c r="K103" s="270"/>
      <c r="L103" s="270"/>
      <c r="M103" s="270"/>
      <c r="N103" s="270"/>
      <c r="O103" s="84"/>
      <c r="P103" s="265" t="s">
        <v>93</v>
      </c>
      <c r="Q103" s="265"/>
      <c r="R103" s="265"/>
      <c r="S103" s="265"/>
      <c r="T103" s="265"/>
      <c r="U103" s="270" t="s">
        <v>94</v>
      </c>
      <c r="V103" s="270"/>
      <c r="W103" s="270"/>
      <c r="X103" s="270"/>
      <c r="Y103" s="270"/>
      <c r="Z103" s="270"/>
      <c r="AA103" s="270"/>
      <c r="AB103" s="270"/>
      <c r="AC103" s="275" t="s">
        <v>95</v>
      </c>
      <c r="AD103" s="276"/>
      <c r="AE103" s="276"/>
      <c r="AF103" s="277"/>
    </row>
    <row r="104" spans="2:32" s="83" customFormat="1" ht="18" customHeight="1" thickBot="1" x14ac:dyDescent="0.3">
      <c r="C104" s="88" t="s">
        <v>96</v>
      </c>
      <c r="D104" s="85"/>
      <c r="E104" s="85"/>
      <c r="F104" s="85"/>
      <c r="G104" s="272" t="s">
        <v>97</v>
      </c>
      <c r="H104" s="272"/>
      <c r="I104" s="272"/>
      <c r="J104" s="272"/>
      <c r="K104" s="272"/>
      <c r="L104" s="272"/>
      <c r="M104" s="272"/>
      <c r="N104" s="272"/>
      <c r="O104" s="80"/>
      <c r="P104" s="274" t="s">
        <v>98</v>
      </c>
      <c r="Q104" s="274"/>
      <c r="R104" s="274"/>
      <c r="S104" s="274"/>
      <c r="T104" s="274"/>
      <c r="U104" s="271" t="s">
        <v>99</v>
      </c>
      <c r="V104" s="271"/>
      <c r="W104" s="271"/>
      <c r="X104" s="271"/>
      <c r="Y104" s="271"/>
      <c r="Z104" s="271"/>
      <c r="AA104" s="271"/>
      <c r="AB104" s="271"/>
      <c r="AC104" s="278"/>
      <c r="AD104" s="279"/>
      <c r="AE104" s="279"/>
      <c r="AF104" s="280"/>
    </row>
    <row r="105" spans="2:32" s="83" customFormat="1" ht="18" customHeight="1" x14ac:dyDescent="0.25">
      <c r="C105" s="87" t="s">
        <v>100</v>
      </c>
      <c r="D105" s="86"/>
      <c r="E105" s="86"/>
      <c r="F105" s="86"/>
      <c r="G105" s="273" t="s">
        <v>101</v>
      </c>
      <c r="H105" s="273"/>
      <c r="I105" s="273"/>
      <c r="J105" s="273"/>
      <c r="K105" s="273"/>
      <c r="L105" s="273"/>
      <c r="M105" s="273"/>
      <c r="N105" s="273"/>
      <c r="O105" s="84"/>
      <c r="P105" s="265" t="s">
        <v>102</v>
      </c>
      <c r="Q105" s="265"/>
      <c r="R105" s="265"/>
      <c r="S105" s="265"/>
      <c r="T105" s="265"/>
      <c r="U105" s="270" t="s">
        <v>103</v>
      </c>
      <c r="V105" s="270"/>
      <c r="W105" s="270"/>
      <c r="X105" s="270"/>
      <c r="Y105" s="270"/>
      <c r="Z105" s="270"/>
      <c r="AA105" s="270"/>
      <c r="AB105" s="270"/>
      <c r="AC105" s="275" t="s">
        <v>104</v>
      </c>
      <c r="AD105" s="276"/>
      <c r="AE105" s="276"/>
      <c r="AF105" s="277"/>
    </row>
    <row r="106" spans="2:32" s="83" customFormat="1" ht="18" customHeight="1" thickBot="1" x14ac:dyDescent="0.3">
      <c r="C106" s="88" t="s">
        <v>105</v>
      </c>
      <c r="D106" s="85"/>
      <c r="E106" s="85"/>
      <c r="F106" s="85"/>
      <c r="G106" s="272" t="s">
        <v>106</v>
      </c>
      <c r="H106" s="272"/>
      <c r="I106" s="272"/>
      <c r="J106" s="272"/>
      <c r="K106" s="272"/>
      <c r="L106" s="272"/>
      <c r="M106" s="272"/>
      <c r="N106" s="272"/>
      <c r="O106" s="80"/>
      <c r="P106" s="274" t="s">
        <v>107</v>
      </c>
      <c r="Q106" s="274"/>
      <c r="R106" s="274"/>
      <c r="S106" s="274"/>
      <c r="T106" s="274"/>
      <c r="U106" s="271" t="s">
        <v>108</v>
      </c>
      <c r="V106" s="271"/>
      <c r="W106" s="271"/>
      <c r="X106" s="271"/>
      <c r="Y106" s="271"/>
      <c r="Z106" s="271"/>
      <c r="AA106" s="271"/>
      <c r="AB106" s="271"/>
      <c r="AC106" s="278"/>
      <c r="AD106" s="279"/>
      <c r="AE106" s="279"/>
      <c r="AF106" s="280"/>
    </row>
    <row r="107" spans="2:32" s="83" customFormat="1" ht="18" customHeight="1" x14ac:dyDescent="0.25">
      <c r="C107" s="87" t="s">
        <v>109</v>
      </c>
      <c r="D107" s="86"/>
      <c r="E107" s="86"/>
      <c r="F107" s="86"/>
      <c r="G107" s="273" t="s">
        <v>110</v>
      </c>
      <c r="H107" s="273"/>
      <c r="I107" s="273"/>
      <c r="J107" s="273"/>
      <c r="K107" s="273"/>
      <c r="L107" s="273"/>
      <c r="M107" s="273"/>
      <c r="N107" s="273"/>
      <c r="O107" s="84"/>
      <c r="P107" s="265" t="s">
        <v>111</v>
      </c>
      <c r="Q107" s="265"/>
      <c r="R107" s="265"/>
      <c r="S107" s="265"/>
      <c r="T107" s="265"/>
      <c r="U107" s="270" t="s">
        <v>112</v>
      </c>
      <c r="V107" s="270"/>
      <c r="W107" s="270"/>
      <c r="X107" s="270"/>
      <c r="Y107" s="270"/>
      <c r="Z107" s="270"/>
      <c r="AA107" s="270"/>
      <c r="AB107" s="270"/>
      <c r="AC107" s="275" t="s">
        <v>113</v>
      </c>
      <c r="AD107" s="276"/>
      <c r="AE107" s="276"/>
      <c r="AF107" s="277"/>
    </row>
    <row r="108" spans="2:32" s="83" customFormat="1" ht="18" customHeight="1" thickBot="1" x14ac:dyDescent="0.3">
      <c r="C108" s="88" t="s">
        <v>114</v>
      </c>
      <c r="D108" s="85"/>
      <c r="E108" s="85"/>
      <c r="F108" s="85"/>
      <c r="G108" s="272" t="s">
        <v>115</v>
      </c>
      <c r="H108" s="272"/>
      <c r="I108" s="272"/>
      <c r="J108" s="272"/>
      <c r="K108" s="272"/>
      <c r="L108" s="272"/>
      <c r="M108" s="272"/>
      <c r="N108" s="272"/>
      <c r="O108" s="80"/>
      <c r="P108" s="274" t="s">
        <v>116</v>
      </c>
      <c r="Q108" s="274"/>
      <c r="R108" s="274"/>
      <c r="S108" s="274"/>
      <c r="T108" s="274"/>
      <c r="U108" s="271" t="s">
        <v>117</v>
      </c>
      <c r="V108" s="271"/>
      <c r="W108" s="271"/>
      <c r="X108" s="271"/>
      <c r="Y108" s="271"/>
      <c r="Z108" s="271"/>
      <c r="AA108" s="271"/>
      <c r="AB108" s="271"/>
      <c r="AC108" s="278"/>
      <c r="AD108" s="279"/>
      <c r="AE108" s="279"/>
      <c r="AF108" s="280"/>
    </row>
    <row r="109" spans="2:32" s="83" customFormat="1" ht="18" customHeight="1" x14ac:dyDescent="0.25">
      <c r="C109" s="87" t="s">
        <v>118</v>
      </c>
      <c r="D109" s="86"/>
      <c r="E109" s="86"/>
      <c r="F109" s="86"/>
      <c r="G109" s="273" t="s">
        <v>119</v>
      </c>
      <c r="H109" s="273"/>
      <c r="I109" s="273"/>
      <c r="J109" s="273"/>
      <c r="K109" s="273"/>
      <c r="L109" s="273"/>
      <c r="M109" s="273"/>
      <c r="N109" s="273"/>
      <c r="O109" s="84"/>
      <c r="P109" s="265" t="s">
        <v>120</v>
      </c>
      <c r="Q109" s="265"/>
      <c r="R109" s="265"/>
      <c r="S109" s="265"/>
      <c r="T109" s="265"/>
      <c r="U109" s="270" t="s">
        <v>121</v>
      </c>
      <c r="V109" s="270"/>
      <c r="W109" s="270"/>
      <c r="X109" s="270"/>
      <c r="Y109" s="270"/>
      <c r="Z109" s="270"/>
      <c r="AA109" s="270"/>
      <c r="AB109" s="270"/>
      <c r="AC109" s="275" t="s">
        <v>122</v>
      </c>
      <c r="AD109" s="276"/>
      <c r="AE109" s="276"/>
      <c r="AF109" s="277"/>
    </row>
    <row r="110" spans="2:32" s="83" customFormat="1" ht="18" customHeight="1" thickBot="1" x14ac:dyDescent="0.3">
      <c r="C110" s="82" t="s">
        <v>123</v>
      </c>
      <c r="D110" s="85"/>
      <c r="E110" s="85"/>
      <c r="F110" s="85"/>
      <c r="G110" s="272" t="s">
        <v>124</v>
      </c>
      <c r="H110" s="272"/>
      <c r="I110" s="272"/>
      <c r="J110" s="272"/>
      <c r="K110" s="272"/>
      <c r="L110" s="272"/>
      <c r="M110" s="272"/>
      <c r="N110" s="272"/>
      <c r="O110" s="80"/>
      <c r="P110" s="274" t="s">
        <v>125</v>
      </c>
      <c r="Q110" s="274"/>
      <c r="R110" s="274"/>
      <c r="S110" s="274"/>
      <c r="T110" s="274"/>
      <c r="U110" s="271" t="s">
        <v>126</v>
      </c>
      <c r="V110" s="271"/>
      <c r="W110" s="271"/>
      <c r="X110" s="271"/>
      <c r="Y110" s="271"/>
      <c r="Z110" s="271"/>
      <c r="AA110" s="271"/>
      <c r="AB110" s="271"/>
      <c r="AC110" s="278"/>
      <c r="AD110" s="279"/>
      <c r="AE110" s="279"/>
      <c r="AF110" s="280"/>
    </row>
    <row r="111" spans="2:32" s="83" customFormat="1" ht="18" customHeight="1" x14ac:dyDescent="0.25">
      <c r="B111" s="263"/>
      <c r="C111" s="266" t="s">
        <v>127</v>
      </c>
      <c r="D111" s="267"/>
      <c r="E111" s="267"/>
      <c r="F111" s="84"/>
      <c r="G111" s="281" t="s">
        <v>128</v>
      </c>
      <c r="H111" s="281"/>
      <c r="I111" s="281"/>
      <c r="J111" s="281"/>
      <c r="K111" s="281"/>
      <c r="L111" s="281"/>
      <c r="M111" s="281"/>
      <c r="N111" s="281"/>
      <c r="O111" s="84"/>
      <c r="P111" s="267" t="s">
        <v>129</v>
      </c>
      <c r="Q111" s="267"/>
      <c r="R111" s="267"/>
      <c r="S111" s="267"/>
      <c r="T111" s="267"/>
      <c r="U111" s="283" t="s">
        <v>130</v>
      </c>
      <c r="V111" s="283"/>
      <c r="W111" s="283"/>
      <c r="X111" s="283"/>
      <c r="Y111" s="283"/>
      <c r="Z111" s="283"/>
      <c r="AA111" s="283"/>
      <c r="AB111" s="283"/>
      <c r="AC111" s="275" t="s">
        <v>131</v>
      </c>
      <c r="AD111" s="276"/>
      <c r="AE111" s="276"/>
      <c r="AF111" s="277"/>
    </row>
    <row r="112" spans="2:32" s="79" customFormat="1" ht="9" customHeight="1" thickBot="1" x14ac:dyDescent="0.25">
      <c r="B112" s="263"/>
      <c r="C112" s="268"/>
      <c r="D112" s="269"/>
      <c r="E112" s="269"/>
      <c r="F112" s="80"/>
      <c r="G112" s="282"/>
      <c r="H112" s="282"/>
      <c r="I112" s="282"/>
      <c r="J112" s="282"/>
      <c r="K112" s="282"/>
      <c r="L112" s="282"/>
      <c r="M112" s="282"/>
      <c r="N112" s="282"/>
      <c r="O112" s="81"/>
      <c r="P112" s="269"/>
      <c r="Q112" s="269"/>
      <c r="R112" s="269"/>
      <c r="S112" s="269"/>
      <c r="T112" s="269"/>
      <c r="U112" s="284"/>
      <c r="V112" s="284"/>
      <c r="W112" s="284"/>
      <c r="X112" s="284"/>
      <c r="Y112" s="284"/>
      <c r="Z112" s="284"/>
      <c r="AA112" s="284"/>
      <c r="AB112" s="284"/>
      <c r="AC112" s="278"/>
      <c r="AD112" s="279"/>
      <c r="AE112" s="279"/>
      <c r="AF112" s="280"/>
    </row>
  </sheetData>
  <sheetProtection password="B5DC" sheet="1"/>
  <mergeCells count="326">
    <mergeCell ref="N7:R7"/>
    <mergeCell ref="G106:N106"/>
    <mergeCell ref="G107:N107"/>
    <mergeCell ref="N9:R9"/>
    <mergeCell ref="G92:L92"/>
    <mergeCell ref="G94:L94"/>
    <mergeCell ref="N94:S94"/>
    <mergeCell ref="P106:T106"/>
    <mergeCell ref="P107:T107"/>
    <mergeCell ref="N89:S89"/>
    <mergeCell ref="T89:X91"/>
    <mergeCell ref="AC105:AF106"/>
    <mergeCell ref="AC103:AF104"/>
    <mergeCell ref="AC107:AF108"/>
    <mergeCell ref="AC109:AF110"/>
    <mergeCell ref="G111:N112"/>
    <mergeCell ref="P111:T112"/>
    <mergeCell ref="U111:AB112"/>
    <mergeCell ref="U110:AB110"/>
    <mergeCell ref="G110:N110"/>
    <mergeCell ref="U109:AB109"/>
    <mergeCell ref="AC111:AF112"/>
    <mergeCell ref="P109:T109"/>
    <mergeCell ref="P110:T110"/>
    <mergeCell ref="B111:B112"/>
    <mergeCell ref="C103:E103"/>
    <mergeCell ref="C111:E112"/>
    <mergeCell ref="U103:AB103"/>
    <mergeCell ref="U104:AB104"/>
    <mergeCell ref="U105:AB105"/>
    <mergeCell ref="U106:AB106"/>
    <mergeCell ref="U107:AB107"/>
    <mergeCell ref="G108:N108"/>
    <mergeCell ref="G109:N109"/>
    <mergeCell ref="P103:T103"/>
    <mergeCell ref="P104:T104"/>
    <mergeCell ref="P105:T105"/>
    <mergeCell ref="P108:T108"/>
    <mergeCell ref="G105:N105"/>
    <mergeCell ref="U108:AB108"/>
    <mergeCell ref="G103:N103"/>
    <mergeCell ref="G104:N104"/>
    <mergeCell ref="Y96:AB96"/>
    <mergeCell ref="G97:L97"/>
    <mergeCell ref="N97:S97"/>
    <mergeCell ref="Y97:AB97"/>
    <mergeCell ref="Y91:AB91"/>
    <mergeCell ref="C96:C101"/>
    <mergeCell ref="G96:L96"/>
    <mergeCell ref="N96:S96"/>
    <mergeCell ref="T96:X98"/>
    <mergeCell ref="G98:L98"/>
    <mergeCell ref="N98:S98"/>
    <mergeCell ref="Y98:AB98"/>
    <mergeCell ref="G99:L99"/>
    <mergeCell ref="N99:S99"/>
    <mergeCell ref="T99:X101"/>
    <mergeCell ref="Y99:AB99"/>
    <mergeCell ref="G100:L100"/>
    <mergeCell ref="N100:S100"/>
    <mergeCell ref="Y100:AB100"/>
    <mergeCell ref="G101:L101"/>
    <mergeCell ref="Y101:AB101"/>
    <mergeCell ref="N101:S101"/>
    <mergeCell ref="C89:C94"/>
    <mergeCell ref="G89:L89"/>
    <mergeCell ref="Y89:AB89"/>
    <mergeCell ref="G90:L90"/>
    <mergeCell ref="N90:S90"/>
    <mergeCell ref="Y90:AB90"/>
    <mergeCell ref="G91:L91"/>
    <mergeCell ref="N91:S91"/>
    <mergeCell ref="N92:S92"/>
    <mergeCell ref="T92:X94"/>
    <mergeCell ref="Y92:AB92"/>
    <mergeCell ref="G93:L93"/>
    <mergeCell ref="N93:S93"/>
    <mergeCell ref="Y93:AB93"/>
    <mergeCell ref="Y94:AB94"/>
    <mergeCell ref="C82:C87"/>
    <mergeCell ref="G82:L82"/>
    <mergeCell ref="N82:S82"/>
    <mergeCell ref="T82:X84"/>
    <mergeCell ref="Y82:AB82"/>
    <mergeCell ref="G83:L83"/>
    <mergeCell ref="N83:S83"/>
    <mergeCell ref="Y83:AB83"/>
    <mergeCell ref="G84:L84"/>
    <mergeCell ref="N84:S84"/>
    <mergeCell ref="Y84:AB84"/>
    <mergeCell ref="G85:L85"/>
    <mergeCell ref="N85:S85"/>
    <mergeCell ref="T85:X87"/>
    <mergeCell ref="Y85:AB85"/>
    <mergeCell ref="G86:L86"/>
    <mergeCell ref="N86:S86"/>
    <mergeCell ref="Y86:AB86"/>
    <mergeCell ref="G87:L87"/>
    <mergeCell ref="N87:S87"/>
    <mergeCell ref="Y87:AB87"/>
    <mergeCell ref="C75:C80"/>
    <mergeCell ref="G75:L75"/>
    <mergeCell ref="N75:S75"/>
    <mergeCell ref="T75:X77"/>
    <mergeCell ref="Y75:AB75"/>
    <mergeCell ref="G76:L76"/>
    <mergeCell ref="N76:S76"/>
    <mergeCell ref="Y76:AB76"/>
    <mergeCell ref="G77:L77"/>
    <mergeCell ref="N77:S77"/>
    <mergeCell ref="Y77:AB77"/>
    <mergeCell ref="G78:L78"/>
    <mergeCell ref="N78:S78"/>
    <mergeCell ref="T78:X80"/>
    <mergeCell ref="Y78:AB78"/>
    <mergeCell ref="G79:L79"/>
    <mergeCell ref="N79:S79"/>
    <mergeCell ref="Y79:AB79"/>
    <mergeCell ref="G80:L80"/>
    <mergeCell ref="N80:S80"/>
    <mergeCell ref="Y80:AB80"/>
    <mergeCell ref="Y68:AB68"/>
    <mergeCell ref="G69:L69"/>
    <mergeCell ref="N69:S69"/>
    <mergeCell ref="Y69:AB69"/>
    <mergeCell ref="C68:C73"/>
    <mergeCell ref="G68:L68"/>
    <mergeCell ref="N68:S68"/>
    <mergeCell ref="T68:X70"/>
    <mergeCell ref="G70:L70"/>
    <mergeCell ref="N70:S70"/>
    <mergeCell ref="Y70:AB70"/>
    <mergeCell ref="G71:L71"/>
    <mergeCell ref="N71:S71"/>
    <mergeCell ref="T71:X73"/>
    <mergeCell ref="Y71:AB71"/>
    <mergeCell ref="G72:L72"/>
    <mergeCell ref="N72:S72"/>
    <mergeCell ref="Y72:AB72"/>
    <mergeCell ref="G73:L73"/>
    <mergeCell ref="N73:S73"/>
    <mergeCell ref="Y73:AB73"/>
    <mergeCell ref="C61:C66"/>
    <mergeCell ref="G61:L61"/>
    <mergeCell ref="N61:S61"/>
    <mergeCell ref="T61:X63"/>
    <mergeCell ref="Y61:AB61"/>
    <mergeCell ref="G62:L62"/>
    <mergeCell ref="N62:S62"/>
    <mergeCell ref="Y62:AB62"/>
    <mergeCell ref="G63:L63"/>
    <mergeCell ref="N63:S63"/>
    <mergeCell ref="G64:L64"/>
    <mergeCell ref="N64:S64"/>
    <mergeCell ref="T64:X66"/>
    <mergeCell ref="Y64:AB64"/>
    <mergeCell ref="G65:L65"/>
    <mergeCell ref="N65:S65"/>
    <mergeCell ref="Y65:AB65"/>
    <mergeCell ref="G66:L66"/>
    <mergeCell ref="N66:S66"/>
    <mergeCell ref="Y66:AB66"/>
    <mergeCell ref="C54:C59"/>
    <mergeCell ref="G54:L54"/>
    <mergeCell ref="N54:S54"/>
    <mergeCell ref="T54:X56"/>
    <mergeCell ref="Y54:AB54"/>
    <mergeCell ref="G55:L55"/>
    <mergeCell ref="N55:S55"/>
    <mergeCell ref="Y55:AB55"/>
    <mergeCell ref="G56:L56"/>
    <mergeCell ref="N56:S56"/>
    <mergeCell ref="Y56:AB56"/>
    <mergeCell ref="G57:L57"/>
    <mergeCell ref="N57:S57"/>
    <mergeCell ref="T57:X59"/>
    <mergeCell ref="Y57:AB57"/>
    <mergeCell ref="G58:L58"/>
    <mergeCell ref="N58:S58"/>
    <mergeCell ref="Y58:AB58"/>
    <mergeCell ref="G59:L59"/>
    <mergeCell ref="N59:S59"/>
    <mergeCell ref="Y59:AB59"/>
    <mergeCell ref="C47:C52"/>
    <mergeCell ref="G47:L47"/>
    <mergeCell ref="N47:S47"/>
    <mergeCell ref="T47:X49"/>
    <mergeCell ref="Y47:AB47"/>
    <mergeCell ref="G48:L48"/>
    <mergeCell ref="N48:S48"/>
    <mergeCell ref="Y48:AB48"/>
    <mergeCell ref="G49:L49"/>
    <mergeCell ref="N49:S49"/>
    <mergeCell ref="Y49:AB49"/>
    <mergeCell ref="G50:L50"/>
    <mergeCell ref="N50:S50"/>
    <mergeCell ref="T50:X52"/>
    <mergeCell ref="Y50:AB50"/>
    <mergeCell ref="G51:L51"/>
    <mergeCell ref="N51:S51"/>
    <mergeCell ref="Y51:AB51"/>
    <mergeCell ref="G52:L52"/>
    <mergeCell ref="N52:S52"/>
    <mergeCell ref="Y52:AB52"/>
    <mergeCell ref="Y40:AB40"/>
    <mergeCell ref="G41:L41"/>
    <mergeCell ref="N41:S41"/>
    <mergeCell ref="Y41:AB41"/>
    <mergeCell ref="C40:C45"/>
    <mergeCell ref="G40:L40"/>
    <mergeCell ref="N40:S40"/>
    <mergeCell ref="T40:X42"/>
    <mergeCell ref="G42:L42"/>
    <mergeCell ref="N42:S42"/>
    <mergeCell ref="Y42:AB42"/>
    <mergeCell ref="G43:L43"/>
    <mergeCell ref="N43:S43"/>
    <mergeCell ref="T43:X45"/>
    <mergeCell ref="Y43:AB43"/>
    <mergeCell ref="G44:L44"/>
    <mergeCell ref="N44:S44"/>
    <mergeCell ref="Y44:AB44"/>
    <mergeCell ref="G45:L45"/>
    <mergeCell ref="N45:S45"/>
    <mergeCell ref="Y45:AB45"/>
    <mergeCell ref="C33:C38"/>
    <mergeCell ref="G33:L33"/>
    <mergeCell ref="N33:S33"/>
    <mergeCell ref="T33:X35"/>
    <mergeCell ref="Y33:AB33"/>
    <mergeCell ref="G34:L34"/>
    <mergeCell ref="N34:S34"/>
    <mergeCell ref="Y34:AB34"/>
    <mergeCell ref="G35:L35"/>
    <mergeCell ref="N35:S35"/>
    <mergeCell ref="Y35:AB35"/>
    <mergeCell ref="G36:L36"/>
    <mergeCell ref="N36:S36"/>
    <mergeCell ref="T36:X38"/>
    <mergeCell ref="Y36:AB36"/>
    <mergeCell ref="G37:L37"/>
    <mergeCell ref="N37:S37"/>
    <mergeCell ref="Y37:AB37"/>
    <mergeCell ref="G38:L38"/>
    <mergeCell ref="N38:S38"/>
    <mergeCell ref="Y38:AB38"/>
    <mergeCell ref="C26:C31"/>
    <mergeCell ref="G26:L26"/>
    <mergeCell ref="N26:S26"/>
    <mergeCell ref="T26:X28"/>
    <mergeCell ref="Y26:AB26"/>
    <mergeCell ref="G27:L27"/>
    <mergeCell ref="N27:S27"/>
    <mergeCell ref="Y27:AB27"/>
    <mergeCell ref="G28:L28"/>
    <mergeCell ref="N28:S28"/>
    <mergeCell ref="Y28:AB28"/>
    <mergeCell ref="G29:L29"/>
    <mergeCell ref="N29:S29"/>
    <mergeCell ref="T29:X31"/>
    <mergeCell ref="Y29:AB29"/>
    <mergeCell ref="G30:L30"/>
    <mergeCell ref="N30:S30"/>
    <mergeCell ref="Y30:AB30"/>
    <mergeCell ref="G31:L31"/>
    <mergeCell ref="N31:S31"/>
    <mergeCell ref="Y31:AB31"/>
    <mergeCell ref="Y21:AB21"/>
    <mergeCell ref="G22:L22"/>
    <mergeCell ref="N22:S22"/>
    <mergeCell ref="T22:X24"/>
    <mergeCell ref="C19:C24"/>
    <mergeCell ref="G19:L19"/>
    <mergeCell ref="N19:S19"/>
    <mergeCell ref="T19:X21"/>
    <mergeCell ref="Y19:AB19"/>
    <mergeCell ref="G20:L20"/>
    <mergeCell ref="N20:S20"/>
    <mergeCell ref="Y20:AB20"/>
    <mergeCell ref="G21:L21"/>
    <mergeCell ref="N21:S21"/>
    <mergeCell ref="Y22:AB22"/>
    <mergeCell ref="G23:L23"/>
    <mergeCell ref="N23:S23"/>
    <mergeCell ref="Y23:AB23"/>
    <mergeCell ref="G24:L24"/>
    <mergeCell ref="N24:S24"/>
    <mergeCell ref="Y24:AB24"/>
    <mergeCell ref="C14:F14"/>
    <mergeCell ref="H14:L14"/>
    <mergeCell ref="N14:R14"/>
    <mergeCell ref="T14:AF14"/>
    <mergeCell ref="C13:F13"/>
    <mergeCell ref="H13:L13"/>
    <mergeCell ref="N13:R13"/>
    <mergeCell ref="T12:X13"/>
    <mergeCell ref="B16:C16"/>
    <mergeCell ref="E16:E17"/>
    <mergeCell ref="G16:S17"/>
    <mergeCell ref="T16:X17"/>
    <mergeCell ref="AD16:AF17"/>
    <mergeCell ref="Y16:AB17"/>
    <mergeCell ref="B1:AD1"/>
    <mergeCell ref="B2:AE2"/>
    <mergeCell ref="B4:L4"/>
    <mergeCell ref="C12:F12"/>
    <mergeCell ref="H12:L12"/>
    <mergeCell ref="N12:R12"/>
    <mergeCell ref="Y12:AB13"/>
    <mergeCell ref="AC12:AF13"/>
    <mergeCell ref="B6:R6"/>
    <mergeCell ref="C7:F7"/>
    <mergeCell ref="T6:AF7"/>
    <mergeCell ref="T8:X9"/>
    <mergeCell ref="Y8:AB9"/>
    <mergeCell ref="AC8:AF9"/>
    <mergeCell ref="T10:X11"/>
    <mergeCell ref="Y10:AB11"/>
    <mergeCell ref="AC10:AF11"/>
    <mergeCell ref="C9:F9"/>
    <mergeCell ref="H9:L9"/>
    <mergeCell ref="B11:R11"/>
    <mergeCell ref="C8:F8"/>
    <mergeCell ref="H8:L8"/>
    <mergeCell ref="N8:R8"/>
    <mergeCell ref="H7:L7"/>
  </mergeCells>
  <printOptions horizontalCentered="1" verticalCentered="1"/>
  <pageMargins left="0.47244094488188981" right="0.23622047244094491" top="0.31496062992125984" bottom="0.39370078740157483" header="0.31496062992125984" footer="0.31496062992125984"/>
  <pageSetup paperSize="9" scale="95" orientation="portrait" r:id="rId1"/>
  <headerFooter>
    <oddFooter>&amp;L&amp;8Erstellt am &amp;D
Erich Zänger&amp;R&amp;6&amp;Z&amp;F</oddFooter>
  </headerFooter>
  <rowBreaks count="1" manualBreakCount="1">
    <brk id="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6AFA-3C06-4EAC-B93A-80EBE33A5205}">
  <dimension ref="A1:Y49"/>
  <sheetViews>
    <sheetView zoomScale="130" zoomScaleNormal="130" workbookViewId="0">
      <selection activeCell="AA17" sqref="AA17"/>
    </sheetView>
  </sheetViews>
  <sheetFormatPr baseColWidth="10" defaultRowHeight="12.75" x14ac:dyDescent="0.2"/>
  <cols>
    <col min="1" max="1" width="0.85546875" style="78" customWidth="1"/>
    <col min="2" max="2" width="16.28515625" style="78" customWidth="1"/>
    <col min="3" max="22" width="3.28515625" style="78" customWidth="1"/>
    <col min="23" max="23" width="6" style="78" customWidth="1"/>
    <col min="24" max="24" width="7.42578125" style="78" customWidth="1"/>
    <col min="25" max="25" width="0.85546875" style="78" customWidth="1"/>
    <col min="26" max="16384" width="11.42578125" style="78"/>
  </cols>
  <sheetData>
    <row r="1" spans="1:25" ht="5.0999999999999996" customHeight="1" thickBot="1" x14ac:dyDescent="0.25">
      <c r="A1" s="326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01"/>
    </row>
    <row r="2" spans="1:25" ht="39.75" customHeight="1" thickBot="1" x14ac:dyDescent="0.25">
      <c r="A2" s="177"/>
      <c r="B2" s="176"/>
      <c r="C2" s="175"/>
      <c r="D2" s="304" t="str">
        <f>[1]Beschrieb!$C$1</f>
        <v>19. Deutsche Meisterschft im Boccia (Halle)</v>
      </c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5"/>
      <c r="V2" s="305"/>
      <c r="W2" s="305"/>
      <c r="X2" s="306"/>
      <c r="Y2" s="302"/>
    </row>
    <row r="3" spans="1:25" ht="15.75" customHeight="1" x14ac:dyDescent="0.2">
      <c r="A3" s="307" t="s">
        <v>139</v>
      </c>
      <c r="B3" s="320"/>
      <c r="C3" s="350" t="str">
        <f>[1]Beschrieb!$C$6</f>
        <v>BRS Gersweiler 1</v>
      </c>
      <c r="D3" s="351"/>
      <c r="E3" s="336" t="str">
        <f>[1]Beschrieb!$C$7</f>
        <v>BSSV Köthen</v>
      </c>
      <c r="F3" s="337"/>
      <c r="G3" s="340" t="str">
        <f>[1]Beschrieb!$C$8</f>
        <v>TV Markgröningen</v>
      </c>
      <c r="H3" s="341"/>
      <c r="I3" s="336" t="str">
        <f>[1]Beschrieb!$C$9</f>
        <v>VSG Gelsenkirchen</v>
      </c>
      <c r="J3" s="337"/>
      <c r="K3" s="340" t="str">
        <f>[1]Beschrieb!$D$6</f>
        <v>ZGS Berlin</v>
      </c>
      <c r="L3" s="341"/>
      <c r="M3" s="336" t="str">
        <f>[1]Beschrieb!$D$7</f>
        <v>Rh. Wiesbaden 2</v>
      </c>
      <c r="N3" s="337"/>
      <c r="O3" s="340" t="str">
        <f>[1]Beschrieb!$D$8</f>
        <v>BSG Offenburg</v>
      </c>
      <c r="P3" s="341"/>
      <c r="Q3" s="336" t="str">
        <f>[1]Beschrieb!$D$9</f>
        <v>RSG Partenstein</v>
      </c>
      <c r="R3" s="337"/>
      <c r="S3" s="340" t="str">
        <f>[1]Beschrieb!$D$10</f>
        <v>BVS Weiden</v>
      </c>
      <c r="T3" s="341"/>
      <c r="U3" s="322" t="s">
        <v>138</v>
      </c>
      <c r="V3" s="323"/>
      <c r="W3" s="324" t="s">
        <v>137</v>
      </c>
      <c r="X3" s="328" t="s">
        <v>136</v>
      </c>
      <c r="Y3" s="302"/>
    </row>
    <row r="4" spans="1:25" ht="48.75" customHeight="1" x14ac:dyDescent="0.2">
      <c r="A4" s="307"/>
      <c r="B4" s="321"/>
      <c r="C4" s="352"/>
      <c r="D4" s="353"/>
      <c r="E4" s="338"/>
      <c r="F4" s="339"/>
      <c r="G4" s="342"/>
      <c r="H4" s="343"/>
      <c r="I4" s="338"/>
      <c r="J4" s="339"/>
      <c r="K4" s="342"/>
      <c r="L4" s="343"/>
      <c r="M4" s="338"/>
      <c r="N4" s="339"/>
      <c r="O4" s="342"/>
      <c r="P4" s="343"/>
      <c r="Q4" s="338"/>
      <c r="R4" s="339"/>
      <c r="S4" s="342"/>
      <c r="T4" s="343"/>
      <c r="U4" s="330" t="s">
        <v>135</v>
      </c>
      <c r="V4" s="331"/>
      <c r="W4" s="325"/>
      <c r="X4" s="329"/>
      <c r="Y4" s="302"/>
    </row>
    <row r="5" spans="1:25" ht="9.75" customHeight="1" thickBot="1" x14ac:dyDescent="0.25">
      <c r="A5" s="174"/>
      <c r="B5" s="173"/>
      <c r="C5" s="172" t="s">
        <v>133</v>
      </c>
      <c r="D5" s="171" t="s">
        <v>132</v>
      </c>
      <c r="E5" s="170" t="s">
        <v>134</v>
      </c>
      <c r="F5" s="169" t="s">
        <v>132</v>
      </c>
      <c r="G5" s="172" t="s">
        <v>133</v>
      </c>
      <c r="H5" s="171" t="s">
        <v>132</v>
      </c>
      <c r="I5" s="170" t="s">
        <v>133</v>
      </c>
      <c r="J5" s="169" t="s">
        <v>132</v>
      </c>
      <c r="K5" s="172" t="s">
        <v>133</v>
      </c>
      <c r="L5" s="171" t="s">
        <v>132</v>
      </c>
      <c r="M5" s="170" t="s">
        <v>133</v>
      </c>
      <c r="N5" s="169" t="s">
        <v>132</v>
      </c>
      <c r="O5" s="172" t="s">
        <v>133</v>
      </c>
      <c r="P5" s="171" t="s">
        <v>132</v>
      </c>
      <c r="Q5" s="170" t="s">
        <v>133</v>
      </c>
      <c r="R5" s="169" t="s">
        <v>132</v>
      </c>
      <c r="S5" s="172" t="s">
        <v>133</v>
      </c>
      <c r="T5" s="171" t="s">
        <v>132</v>
      </c>
      <c r="U5" s="170" t="s">
        <v>133</v>
      </c>
      <c r="V5" s="169" t="s">
        <v>132</v>
      </c>
      <c r="W5" s="168"/>
      <c r="X5" s="167"/>
      <c r="Y5" s="302"/>
    </row>
    <row r="6" spans="1:25" ht="12.95" customHeight="1" x14ac:dyDescent="0.2">
      <c r="A6" s="291"/>
      <c r="B6" s="354" t="str">
        <f>[1]Beschrieb!$C$6</f>
        <v>BRS Gersweiler 1</v>
      </c>
      <c r="C6" s="166"/>
      <c r="D6" s="146"/>
      <c r="E6" s="162">
        <f>'SpPl. Vorrd.'!AD61</f>
        <v>14</v>
      </c>
      <c r="F6" s="161">
        <f>'SpPl. Vorrd.'!AF61</f>
        <v>10</v>
      </c>
      <c r="G6" s="160">
        <f>'SpPl. Vorrd.'!AD98</f>
        <v>8</v>
      </c>
      <c r="H6" s="159">
        <f>'SpPl. Vorrd.'!AF98</f>
        <v>9</v>
      </c>
      <c r="I6" s="145">
        <f>'SpPl. Vorrd.'!AD55</f>
        <v>9</v>
      </c>
      <c r="J6" s="165">
        <f>'SpPl. Vorrd.'!AF55</f>
        <v>11</v>
      </c>
      <c r="K6" s="164">
        <f>'SpPl. Vorrd.'!AD19</f>
        <v>19</v>
      </c>
      <c r="L6" s="163">
        <f>'SpPl. Vorrd.'!AF19</f>
        <v>8</v>
      </c>
      <c r="M6" s="162">
        <f>'SpPl. Vorrd.'!AD28</f>
        <v>6</v>
      </c>
      <c r="N6" s="161">
        <f>'SpPl. Vorrd.'!AF28</f>
        <v>18</v>
      </c>
      <c r="O6" s="160">
        <f>'SpPl. Vorrd.'!AD40</f>
        <v>17</v>
      </c>
      <c r="P6" s="159">
        <f>'SpPl. Vorrd.'!AF40</f>
        <v>10</v>
      </c>
      <c r="Q6" s="162">
        <f>'SpPl. Vorrd.'!AD84</f>
        <v>12</v>
      </c>
      <c r="R6" s="161">
        <f>'SpPl. Vorrd.'!AF84</f>
        <v>14</v>
      </c>
      <c r="S6" s="160">
        <f>'SpPl. Vorrd.'!AD77</f>
        <v>16</v>
      </c>
      <c r="T6" s="159">
        <f>'SpPl. Vorrd.'!AF77</f>
        <v>10</v>
      </c>
      <c r="U6" s="145">
        <f>SUM(C6,E6,G6,I6,K6,M6,O6,Q6,S6,)</f>
        <v>101</v>
      </c>
      <c r="V6" s="144">
        <f>SUM(D6,F6,H6,J6,L6,N6,P6,R6,T6,)</f>
        <v>90</v>
      </c>
      <c r="W6" s="287">
        <f>U7</f>
        <v>8</v>
      </c>
      <c r="X6" s="348">
        <v>6</v>
      </c>
      <c r="Y6" s="302"/>
    </row>
    <row r="7" spans="1:25" ht="12.95" customHeight="1" thickBot="1" x14ac:dyDescent="0.25">
      <c r="A7" s="291"/>
      <c r="B7" s="355"/>
      <c r="C7" s="158"/>
      <c r="D7" s="139"/>
      <c r="E7" s="143">
        <f>IF(E6&gt;F6,2,IF(E6+F6=0,0,IF(E6=F6,1,0)))</f>
        <v>2</v>
      </c>
      <c r="F7" s="141">
        <f>IF(E6&lt;F6,2,IF(E6+F6=0,0,IF(E6=F6,1,0)))</f>
        <v>0</v>
      </c>
      <c r="G7" s="143">
        <f>IF(G6&gt;H6,2,IF(G6+H6=0,0,IF(G6=H6,1,0)))</f>
        <v>0</v>
      </c>
      <c r="H7" s="141">
        <f>IF(G6&lt;H6,2,IF(G6+H6=0,0,IF(G6=H6,1,0)))</f>
        <v>2</v>
      </c>
      <c r="I7" s="143">
        <f>IF(I6&gt;J6,2,IF(I6+J6=0,0,IF(I6=J6,1,0)))</f>
        <v>0</v>
      </c>
      <c r="J7" s="141">
        <f>IF(I6&lt;J6,2,IF(I6+J6=0,0,IF(I6=J6,1,0)))</f>
        <v>2</v>
      </c>
      <c r="K7" s="143">
        <f>IF(K6&gt;L6,2,IF(K6+L6=0,0,IF(K6=L6,1,0)))</f>
        <v>2</v>
      </c>
      <c r="L7" s="141">
        <f>IF(K6&lt;L6,2,IF(K6+L6=0,0,IF(K6=L6,1,0)))</f>
        <v>0</v>
      </c>
      <c r="M7" s="143">
        <f>IF(M6&gt;N6,2,IF(M6+N6=0,0,IF(M6=N6,1,0)))</f>
        <v>0</v>
      </c>
      <c r="N7" s="141">
        <f>IF(M6&lt;N6,2,IF(M6+N6=0,0,IF(M6=N6,1,0)))</f>
        <v>2</v>
      </c>
      <c r="O7" s="143">
        <f>IF(O6&gt;P6,2,IF(O6+P6=0,0,IF(O6=P6,1,0)))</f>
        <v>2</v>
      </c>
      <c r="P7" s="141">
        <f>IF(O6&lt;P6,2,IF(O6+P6=0,0,IF(O6=P6,1,0)))</f>
        <v>0</v>
      </c>
      <c r="Q7" s="143">
        <f>IF(Q6&gt;R6,2,IF(Q6+R6=0,0,IF(Q6=R6,1,0)))</f>
        <v>0</v>
      </c>
      <c r="R7" s="141">
        <f>IF(Q6&lt;R6,2,IF(Q6+R6=0,0,IF(Q6=R6,1,0)))</f>
        <v>2</v>
      </c>
      <c r="S7" s="143">
        <f>IF(S6&gt;T6,2,IF(S6+T6=0,0,IF(S6=T6,1,0)))</f>
        <v>2</v>
      </c>
      <c r="T7" s="141">
        <f>IF(S6&lt;T6,2,IF(S6+T6=0,0,IF(S6=T6,1,0)))</f>
        <v>0</v>
      </c>
      <c r="U7" s="297">
        <f>SUM(C7,E7,G7,I7,K7,M7,O7,Q7,S7)</f>
        <v>8</v>
      </c>
      <c r="V7" s="298"/>
      <c r="W7" s="288"/>
      <c r="X7" s="349"/>
      <c r="Y7" s="302"/>
    </row>
    <row r="8" spans="1:25" ht="12.95" customHeight="1" x14ac:dyDescent="0.2">
      <c r="A8" s="291"/>
      <c r="B8" s="346" t="str">
        <f>[1]Beschrieb!$C$7</f>
        <v>BSSV Köthen</v>
      </c>
      <c r="C8" s="153">
        <f>'SpPl. Vorrd.'!AF61</f>
        <v>10</v>
      </c>
      <c r="D8" s="152">
        <f>'SpPl. Vorrd.'!AD61</f>
        <v>14</v>
      </c>
      <c r="E8" s="147"/>
      <c r="F8" s="146"/>
      <c r="G8" s="151">
        <f>'SpPl. Vorrd.'!AD54</f>
        <v>15</v>
      </c>
      <c r="H8" s="150">
        <f>'SpPl. Vorrd.'!AF54</f>
        <v>11</v>
      </c>
      <c r="I8" s="149">
        <f>'SpPl. Vorrd.'!AD97</f>
        <v>15</v>
      </c>
      <c r="J8" s="148">
        <f>'SpPl. Vorrd.'!AF97</f>
        <v>9</v>
      </c>
      <c r="K8" s="154">
        <f>'SpPl. Vorrd.'!AD76</f>
        <v>15</v>
      </c>
      <c r="L8" s="152">
        <f>'SpPl. Vorrd.'!AF76</f>
        <v>9</v>
      </c>
      <c r="M8" s="156">
        <f>'SpPl. Vorrd.'!AD20</f>
        <v>12</v>
      </c>
      <c r="N8" s="155">
        <f>'SpPl. Vorrd.'!AF20</f>
        <v>12</v>
      </c>
      <c r="O8" s="154">
        <f>'SpPl. Vorrd.'!AD33</f>
        <v>21</v>
      </c>
      <c r="P8" s="152">
        <f>'SpPl. Vorrd.'!AF33</f>
        <v>11</v>
      </c>
      <c r="Q8" s="156">
        <f>'SpPl. Vorrd.'!AD41</f>
        <v>12</v>
      </c>
      <c r="R8" s="155">
        <f>'SpPl. Vorrd.'!AF41</f>
        <v>9</v>
      </c>
      <c r="S8" s="154">
        <f>'SpPl. Vorrd.'!AD89</f>
        <v>13</v>
      </c>
      <c r="T8" s="150">
        <f>'SpPl. Vorrd.'!AF89</f>
        <v>10</v>
      </c>
      <c r="U8" s="145">
        <f>SUM(C8,E8,G8,I8,K8,M8,O8,Q8,S8,)</f>
        <v>113</v>
      </c>
      <c r="V8" s="144">
        <f>SUM(D8,F8,H8,J8,L8,N8,P8,R8,T8,)</f>
        <v>85</v>
      </c>
      <c r="W8" s="287">
        <f>U9</f>
        <v>13</v>
      </c>
      <c r="X8" s="344">
        <v>1</v>
      </c>
      <c r="Y8" s="302"/>
    </row>
    <row r="9" spans="1:25" ht="12.95" customHeight="1" thickBot="1" x14ac:dyDescent="0.25">
      <c r="A9" s="292"/>
      <c r="B9" s="347"/>
      <c r="C9" s="143">
        <f>IF(C8&gt;D8,2,IF(C8+D8=0,0,IF(C8=D8,1,0)))</f>
        <v>0</v>
      </c>
      <c r="D9" s="141">
        <f>IF(C8&lt;D8,2,IF(C8+D8=0,0,IF(C8=D8,1,0)))</f>
        <v>2</v>
      </c>
      <c r="E9" s="140"/>
      <c r="F9" s="139"/>
      <c r="G9" s="142">
        <f>IF(G8&gt;H8,2,IF(G8+H8=0,0,IF(G8=H8,1,0)))</f>
        <v>2</v>
      </c>
      <c r="H9" s="141">
        <f>IF(G8&lt;H8,2,IF(G8+H8=0,0,IF(G8=H8,1,0)))</f>
        <v>0</v>
      </c>
      <c r="I9" s="142">
        <f>IF(I8&gt;J8,2,IF(I8+J8=0,0,IF(I8=J8,1,0)))</f>
        <v>2</v>
      </c>
      <c r="J9" s="141">
        <f>IF(I8&lt;J8,2,IF(I8+J8=0,0,IF(I8=J8,1,0)))</f>
        <v>0</v>
      </c>
      <c r="K9" s="142">
        <f>IF(K8&gt;L8,2,IF(K8+L8=0,0,IF(K8=L8,1,0)))</f>
        <v>2</v>
      </c>
      <c r="L9" s="141">
        <f>IF(K8&lt;L8,2,IF(K8+L8=0,0,IF(K8=L8,1,0)))</f>
        <v>0</v>
      </c>
      <c r="M9" s="142">
        <f>IF(M8&gt;N8,2,IF(M8+N8=0,0,IF(M8=N8,1,0)))</f>
        <v>1</v>
      </c>
      <c r="N9" s="141">
        <f>IF(M8&lt;N8,2,IF(M8+N8=0,0,IF(M8=N8,1,0)))</f>
        <v>1</v>
      </c>
      <c r="O9" s="142">
        <f>IF(O8&gt;P8,2,IF(O8+P8=0,0,IF(O8=P8,1,0)))</f>
        <v>2</v>
      </c>
      <c r="P9" s="141">
        <f>IF(O8&lt;P8,2,IF(O8+P8=0,0,IF(O8=P8,1,0)))</f>
        <v>0</v>
      </c>
      <c r="Q9" s="142">
        <f>IF(Q8&gt;R8,2,IF(Q8+R8=0,0,IF(Q8=R8,1,0)))</f>
        <v>2</v>
      </c>
      <c r="R9" s="141">
        <f>IF(Q8&lt;R8,2,IF(Q8+R8=0,0,IF(Q8=R8,1,0)))</f>
        <v>0</v>
      </c>
      <c r="S9" s="142">
        <f>IF(S8&gt;T8,2,IF(S8+T8=0,0,IF(S8=T8,1,0)))</f>
        <v>2</v>
      </c>
      <c r="T9" s="141">
        <f>IF(S8&lt;T8,2,IF(S8+T8=0,0,IF(S8=T8,1,0)))</f>
        <v>0</v>
      </c>
      <c r="U9" s="297">
        <f>SUM(C9,E9,G9,I9,K9,M9,O9,Q9,S9)</f>
        <v>13</v>
      </c>
      <c r="V9" s="298"/>
      <c r="W9" s="288"/>
      <c r="X9" s="345"/>
      <c r="Y9" s="302"/>
    </row>
    <row r="10" spans="1:25" ht="12.95" customHeight="1" x14ac:dyDescent="0.2">
      <c r="A10" s="291"/>
      <c r="B10" s="346" t="str">
        <f>[1]Beschrieb!$C$8</f>
        <v>TV Markgröningen</v>
      </c>
      <c r="C10" s="153">
        <f>'SpPl. Vorrd.'!AF98</f>
        <v>9</v>
      </c>
      <c r="D10" s="152">
        <f>'SpPl. Vorrd.'!AD98</f>
        <v>8</v>
      </c>
      <c r="E10" s="156">
        <f>'SpPl. Vorrd.'!AF54</f>
        <v>11</v>
      </c>
      <c r="F10" s="155">
        <f>'SpPl. Vorrd.'!AD54</f>
        <v>15</v>
      </c>
      <c r="G10" s="147"/>
      <c r="H10" s="146"/>
      <c r="I10" s="149">
        <f>'SpPl. Vorrd.'!AD62</f>
        <v>20</v>
      </c>
      <c r="J10" s="148">
        <f>'SpPl. Vorrd.'!AF62</f>
        <v>8</v>
      </c>
      <c r="K10" s="151">
        <f>'SpPl. Vorrd.'!AD90</f>
        <v>16</v>
      </c>
      <c r="L10" s="150">
        <f>'SpPl. Vorrd.'!AF90</f>
        <v>9</v>
      </c>
      <c r="M10" s="149">
        <f>'SpPl. Vorrd.'!AD75</f>
        <v>13</v>
      </c>
      <c r="N10" s="148">
        <f>'SpPl. Vorrd.'!AF75</f>
        <v>11</v>
      </c>
      <c r="O10" s="154">
        <f>'SpPl. Vorrd.'!AD21</f>
        <v>20</v>
      </c>
      <c r="P10" s="152">
        <f>'SpPl. Vorrd.'!AF21</f>
        <v>7</v>
      </c>
      <c r="Q10" s="149">
        <f>'SpPl. Vorrd.'!AD34</f>
        <v>17</v>
      </c>
      <c r="R10" s="148">
        <f>'SpPl. Vorrd.'!AF34</f>
        <v>9</v>
      </c>
      <c r="S10" s="157">
        <f>'SpPl. Vorrd.'!AD42</f>
        <v>9</v>
      </c>
      <c r="T10" s="150">
        <f>'SpPl. Vorrd.'!AF42</f>
        <v>12</v>
      </c>
      <c r="U10" s="145">
        <f>SUM(C10,E10,G10,I10,K10,M10,O10,Q10,S10,)</f>
        <v>115</v>
      </c>
      <c r="V10" s="144">
        <f>SUM(D10,F10,H10,J10,L10,N10,P10,R10,T10,)</f>
        <v>79</v>
      </c>
      <c r="W10" s="287">
        <f>U11</f>
        <v>12</v>
      </c>
      <c r="X10" s="344">
        <v>3</v>
      </c>
      <c r="Y10" s="302"/>
    </row>
    <row r="11" spans="1:25" ht="12.95" customHeight="1" thickBot="1" x14ac:dyDescent="0.25">
      <c r="A11" s="292"/>
      <c r="B11" s="347"/>
      <c r="C11" s="143">
        <f>IF(C10&gt;D10,2,IF(C10+D10=0,0,IF(C10=D10,1,0)))</f>
        <v>2</v>
      </c>
      <c r="D11" s="141">
        <f>IF(C10&lt;D10,2,IF(C10+D10=0,0,IF(C10=D10,1,0)))</f>
        <v>0</v>
      </c>
      <c r="E11" s="142">
        <f>IF(E10&gt;F10,2,IF(E10+F10=0,0,IF(E10=F10,1,0)))</f>
        <v>0</v>
      </c>
      <c r="F11" s="141">
        <f>IF(E10&lt;F10,2,IF(E10+F10=0,0,IF(E10=F10,1,0)))</f>
        <v>2</v>
      </c>
      <c r="G11" s="140"/>
      <c r="H11" s="139"/>
      <c r="I11" s="143">
        <f>IF(I10&gt;J10,2,IF(I10+J10=0,0,IF(I10=J10,1,0)))</f>
        <v>2</v>
      </c>
      <c r="J11" s="141">
        <f>IF(I10&lt;J10,2,IF(I10+J10=0,0,IF(I10=J10,1,0)))</f>
        <v>0</v>
      </c>
      <c r="K11" s="143">
        <f>IF(K10&gt;L10,2,IF(K10+L10=0,0,IF(K10=L10,1,0)))</f>
        <v>2</v>
      </c>
      <c r="L11" s="141">
        <f>IF(K10&lt;L10,2,IF(K10+L10=0,0,IF(K10=L10,1,0)))</f>
        <v>0</v>
      </c>
      <c r="M11" s="143">
        <f>IF(M10&gt;N10,2,IF(M10+N10=0,0,IF(M10=N10,1,0)))</f>
        <v>2</v>
      </c>
      <c r="N11" s="141">
        <f>IF(M10&lt;N10,2,IF(M10+N10=0,0,IF(M10=N10,1,0)))</f>
        <v>0</v>
      </c>
      <c r="O11" s="143">
        <f>IF(O10&gt;P10,2,IF(O10+P10=0,0,IF(O10=P10,1,0)))</f>
        <v>2</v>
      </c>
      <c r="P11" s="141">
        <f>IF(O10&lt;P10,2,IF(O10+P10=0,0,IF(O10=P10,1,0)))</f>
        <v>0</v>
      </c>
      <c r="Q11" s="143">
        <f>IF(Q10&gt;R10,2,IF(Q10+R10=0,0,IF(Q10=R10,1,0)))</f>
        <v>2</v>
      </c>
      <c r="R11" s="141">
        <f>IF(Q10&lt;R10,2,IF(Q10+R10=0,0,IF(Q10=R10,1,0)))</f>
        <v>0</v>
      </c>
      <c r="S11" s="143">
        <f>IF(S10&gt;T10,2,IF(S10+T10=0,0,IF(S10=T10,1,0)))</f>
        <v>0</v>
      </c>
      <c r="T11" s="141">
        <f>IF(S10&lt;T10,2,IF(S10+T10=0,0,IF(S10=T10,1,0)))</f>
        <v>2</v>
      </c>
      <c r="U11" s="297">
        <f>SUM(C11,E11,G11,I11,K11,M11,O11,Q11,S11)</f>
        <v>12</v>
      </c>
      <c r="V11" s="298"/>
      <c r="W11" s="288"/>
      <c r="X11" s="345"/>
      <c r="Y11" s="302"/>
    </row>
    <row r="12" spans="1:25" ht="12.95" customHeight="1" x14ac:dyDescent="0.2">
      <c r="A12" s="291"/>
      <c r="B12" s="346" t="str">
        <f>[1]Beschrieb!$C$9</f>
        <v>VSG Gelsenkirchen</v>
      </c>
      <c r="C12" s="153">
        <f>'SpPl. Vorrd.'!AF55</f>
        <v>11</v>
      </c>
      <c r="D12" s="152">
        <f>'SpPl. Vorrd.'!AD55</f>
        <v>9</v>
      </c>
      <c r="E12" s="156">
        <f>'SpPl. Vorrd.'!AF97</f>
        <v>9</v>
      </c>
      <c r="F12" s="155">
        <f>'SpPl. Vorrd.'!AD97</f>
        <v>15</v>
      </c>
      <c r="G12" s="154">
        <f>'SpPl. Vorrd.'!AF62</f>
        <v>8</v>
      </c>
      <c r="H12" s="152">
        <f>'SpPl. Vorrd.'!AD62</f>
        <v>20</v>
      </c>
      <c r="I12" s="147"/>
      <c r="J12" s="146"/>
      <c r="K12" s="154">
        <f>'SpPl. Vorrd.'!AD47</f>
        <v>13</v>
      </c>
      <c r="L12" s="152">
        <f>'SpPl. Vorrd.'!AF47</f>
        <v>10</v>
      </c>
      <c r="M12" s="149">
        <f>'SpPl. Vorrd.'!AD82</f>
        <v>16</v>
      </c>
      <c r="N12" s="148">
        <f>'SpPl. Vorrd.'!AF82</f>
        <v>11</v>
      </c>
      <c r="O12" s="154">
        <f>'SpPl. Vorrd.'!AD70</f>
        <v>24</v>
      </c>
      <c r="P12" s="152">
        <f>'SpPl. Vorrd.'!AF70</f>
        <v>6</v>
      </c>
      <c r="Q12" s="149">
        <f>'SpPl. Vorrd.'!AD26</f>
        <v>14</v>
      </c>
      <c r="R12" s="148">
        <f>'SpPl. Vorrd.'!AF26</f>
        <v>0</v>
      </c>
      <c r="S12" s="151">
        <f>'SpPl. Vorrd.'!AD35</f>
        <v>11</v>
      </c>
      <c r="T12" s="150">
        <f>'SpPl. Vorrd.'!AF35</f>
        <v>14</v>
      </c>
      <c r="U12" s="145">
        <f>SUM(C12,E12,G12,I12,K12,M12,O12,Q12,S12,)</f>
        <v>106</v>
      </c>
      <c r="V12" s="144">
        <f>SUM(D12,F12,H12,J12,L12,N12,P12,R12,T12,)</f>
        <v>85</v>
      </c>
      <c r="W12" s="287">
        <f>U13</f>
        <v>10</v>
      </c>
      <c r="X12" s="344">
        <v>4</v>
      </c>
      <c r="Y12" s="302"/>
    </row>
    <row r="13" spans="1:25" ht="12.95" customHeight="1" thickBot="1" x14ac:dyDescent="0.25">
      <c r="A13" s="292"/>
      <c r="B13" s="347"/>
      <c r="C13" s="143">
        <f>IF(C12&gt;D12,2,IF(C12+D12=0,0,IF(C12=D12,1,0)))</f>
        <v>2</v>
      </c>
      <c r="D13" s="141">
        <f>IF(C12&lt;D12,2,IF(C12+D12=0,0,IF(C12=D12,1,0)))</f>
        <v>0</v>
      </c>
      <c r="E13" s="142">
        <f>IF(E12&gt;F12,2,IF(E12+F12=0,0,IF(E12=F12,1,0)))</f>
        <v>0</v>
      </c>
      <c r="F13" s="141">
        <f>IF(E12&lt;F12,2,IF(E12+F12=0,0,IF(E12=F12,1,0)))</f>
        <v>2</v>
      </c>
      <c r="G13" s="142">
        <f>IF(G12&gt;H12,2,IF(G12+H12=0,0,IF(G12=H12,1,0)))</f>
        <v>0</v>
      </c>
      <c r="H13" s="141">
        <f>IF(G12&lt;H12,2,IF(G12+H12=0,0,IF(G12=H12,1,0)))</f>
        <v>2</v>
      </c>
      <c r="I13" s="140"/>
      <c r="J13" s="139"/>
      <c r="K13" s="142">
        <f>IF(K12&gt;L12,2,IF(K12+L12=0,0,IF(K12=L12,1,0)))</f>
        <v>2</v>
      </c>
      <c r="L13" s="141">
        <f>IF(K12&lt;L12,2,IF(K12+L12=0,0,IF(K12=L12,1,0)))</f>
        <v>0</v>
      </c>
      <c r="M13" s="142">
        <f>IF(M12&gt;N12,2,IF(M12+N12=0,0,IF(M12=N12,1,0)))</f>
        <v>2</v>
      </c>
      <c r="N13" s="141">
        <f>IF(M12&lt;N12,2,IF(M12+N12=0,0,IF(M12=N12,1,0)))</f>
        <v>0</v>
      </c>
      <c r="O13" s="142">
        <f>IF(O12&gt;P12,2,IF(O12+P12=0,0,IF(O12=P12,1,0)))</f>
        <v>2</v>
      </c>
      <c r="P13" s="141">
        <f>IF(O12&lt;P12,2,IF(O12+P12=0,0,IF(O12=P12,1,0)))</f>
        <v>0</v>
      </c>
      <c r="Q13" s="142">
        <f>IF(Q12&gt;R12,2,IF(Q12+R12=0,0,IF(Q12=R12,1,0)))</f>
        <v>2</v>
      </c>
      <c r="R13" s="141">
        <f>IF(Q12&lt;R12,2,IF(Q12+R12=0,0,IF(Q12=R12,1,0)))</f>
        <v>0</v>
      </c>
      <c r="S13" s="142">
        <f>IF(S12&gt;T12,2,IF(S12+T12=0,0,IF(S12=T12,1,0)))</f>
        <v>0</v>
      </c>
      <c r="T13" s="141">
        <f>IF(S12&lt;T12,2,IF(S12+T12=0,0,IF(S12=T12,1,0)))</f>
        <v>2</v>
      </c>
      <c r="U13" s="297">
        <f>SUM(C13,E13,G13,I13,K13,M13,O13,Q13,S13)</f>
        <v>10</v>
      </c>
      <c r="V13" s="298"/>
      <c r="W13" s="288"/>
      <c r="X13" s="345"/>
      <c r="Y13" s="302"/>
    </row>
    <row r="14" spans="1:25" ht="12.95" customHeight="1" x14ac:dyDescent="0.2">
      <c r="A14" s="291"/>
      <c r="B14" s="346" t="str">
        <f>[1]Beschrieb!$D$6</f>
        <v>ZGS Berlin</v>
      </c>
      <c r="C14" s="153">
        <f>'SpPl. Vorrd.'!AF19</f>
        <v>8</v>
      </c>
      <c r="D14" s="152">
        <f>'SpPl. Vorrd.'!AD19</f>
        <v>19</v>
      </c>
      <c r="E14" s="156">
        <f>'SpPl. Vorrd.'!AF76</f>
        <v>9</v>
      </c>
      <c r="F14" s="155">
        <f>'SpPl. Vorrd.'!AD76</f>
        <v>15</v>
      </c>
      <c r="G14" s="154">
        <f>'SpPl. Vorrd.'!AF90</f>
        <v>9</v>
      </c>
      <c r="H14" s="152">
        <f>'SpPl. Vorrd.'!AD90</f>
        <v>16</v>
      </c>
      <c r="I14" s="156">
        <f>'SpPl. Vorrd.'!AF47</f>
        <v>10</v>
      </c>
      <c r="J14" s="155">
        <f>'SpPl. Vorrd.'!AD47</f>
        <v>13</v>
      </c>
      <c r="K14" s="147"/>
      <c r="L14" s="146"/>
      <c r="M14" s="156">
        <f>'SpPl. Vorrd.'!AD56</f>
        <v>11</v>
      </c>
      <c r="N14" s="155">
        <f>'SpPl. Vorrd.'!AF56</f>
        <v>8</v>
      </c>
      <c r="O14" s="151">
        <f>'SpPl. Vorrd.'!AD83</f>
        <v>12</v>
      </c>
      <c r="P14" s="150">
        <f>'SpPl. Vorrd.'!AF83</f>
        <v>10</v>
      </c>
      <c r="Q14" s="149">
        <f>'SpPl. Vorrd.'!AD69</f>
        <v>7</v>
      </c>
      <c r="R14" s="148">
        <f>'SpPl. Vorrd.'!AF69</f>
        <v>15</v>
      </c>
      <c r="S14" s="151">
        <f>'SpPl. Vorrd.'!AD27</f>
        <v>7</v>
      </c>
      <c r="T14" s="150">
        <f>'SpPl. Vorrd.'!AF27</f>
        <v>16</v>
      </c>
      <c r="U14" s="145">
        <f>SUM(C14,E14,G14,I14,K14,M14,O14,Q14,S14,)</f>
        <v>73</v>
      </c>
      <c r="V14" s="144">
        <f>SUM(D14,F14,H14,J14,L14,N14,P14,R14,T14,)</f>
        <v>112</v>
      </c>
      <c r="W14" s="287">
        <f>U15</f>
        <v>4</v>
      </c>
      <c r="X14" s="344">
        <v>7</v>
      </c>
      <c r="Y14" s="302"/>
    </row>
    <row r="15" spans="1:25" ht="12.95" customHeight="1" thickBot="1" x14ac:dyDescent="0.25">
      <c r="A15" s="292"/>
      <c r="B15" s="347"/>
      <c r="C15" s="143">
        <f>IF(C14&gt;D14,2,IF(C14+D14=0,0,IF(C14=D14,1,0)))</f>
        <v>0</v>
      </c>
      <c r="D15" s="141">
        <f>IF(C14&lt;D14,2,IF(C14+D14=0,0,IF(C14=D14,1,0)))</f>
        <v>2</v>
      </c>
      <c r="E15" s="142">
        <f>IF(E14&gt;F14,2,IF(E14+F14=0,0,IF(E14=F14,1,0)))</f>
        <v>0</v>
      </c>
      <c r="F15" s="141">
        <f>IF(E14&lt;F14,2,IF(E14+F14=0,0,IF(E14=F14,1,0)))</f>
        <v>2</v>
      </c>
      <c r="G15" s="142">
        <f>IF(G14&gt;H14,2,IF(G14+H14=0,0,IF(G14=H14,1,0)))</f>
        <v>0</v>
      </c>
      <c r="H15" s="141">
        <f>IF(G14&lt;H14,2,IF(G14+H14=0,0,IF(G14=H14,1,0)))</f>
        <v>2</v>
      </c>
      <c r="I15" s="142">
        <f>IF(I14&gt;J14,2,IF(I14+J14=0,0,IF(I14=J14,1,0)))</f>
        <v>0</v>
      </c>
      <c r="J15" s="141">
        <f>IF(I14&lt;J14,2,IF(I14+J14=0,0,IF(I14=J14,1,0)))</f>
        <v>2</v>
      </c>
      <c r="K15" s="140"/>
      <c r="L15" s="139"/>
      <c r="M15" s="143">
        <f>IF(M14&gt;N14,2,IF(M14+N14=0,0,IF(M14=N14,1,0)))</f>
        <v>2</v>
      </c>
      <c r="N15" s="141">
        <f>IF(M14&lt;N14,2,IF(M14+N14=0,0,IF(M14=N14,1,0)))</f>
        <v>0</v>
      </c>
      <c r="O15" s="143">
        <f>IF(O14&gt;P14,2,IF(O14+P14=0,0,IF(O14=P14,1,0)))</f>
        <v>2</v>
      </c>
      <c r="P15" s="141">
        <f>IF(O14&lt;P14,2,IF(O14+P14=0,0,IF(O14=P14,1,0)))</f>
        <v>0</v>
      </c>
      <c r="Q15" s="143">
        <f>IF(Q14&gt;R14,2,IF(Q14+R14=0,0,IF(Q14=R14,1,0)))</f>
        <v>0</v>
      </c>
      <c r="R15" s="141">
        <f>IF(Q14&lt;R14,2,IF(Q14+R14=0,0,IF(Q14=R14,1,0)))</f>
        <v>2</v>
      </c>
      <c r="S15" s="143">
        <f>IF(S14&gt;T14,2,IF(S14+T14=0,0,IF(S14=T14,1,0)))</f>
        <v>0</v>
      </c>
      <c r="T15" s="141">
        <f>IF(S14&lt;T14,2,IF(S14+T14=0,0,IF(S14=T14,1,0)))</f>
        <v>2</v>
      </c>
      <c r="U15" s="297">
        <f>SUM(C15,E15,G15,I15,K15,M15,O15,Q15,S15)</f>
        <v>4</v>
      </c>
      <c r="V15" s="298"/>
      <c r="W15" s="288"/>
      <c r="X15" s="345"/>
      <c r="Y15" s="302"/>
    </row>
    <row r="16" spans="1:25" ht="12.95" customHeight="1" x14ac:dyDescent="0.2">
      <c r="A16" s="291"/>
      <c r="B16" s="346" t="str">
        <f>[1]Beschrieb!$D$7</f>
        <v>Rh. Wiesbaden 2</v>
      </c>
      <c r="C16" s="153">
        <f>'SpPl. Vorrd.'!AF28</f>
        <v>18</v>
      </c>
      <c r="D16" s="152">
        <f>'SpPl. Vorrd.'!AD28</f>
        <v>6</v>
      </c>
      <c r="E16" s="156">
        <f>'SpPl. Vorrd.'!AF20</f>
        <v>12</v>
      </c>
      <c r="F16" s="155">
        <f>'SpPl. Vorrd.'!AD20</f>
        <v>12</v>
      </c>
      <c r="G16" s="154">
        <f>'SpPl. Vorrd.'!AF75</f>
        <v>11</v>
      </c>
      <c r="H16" s="152">
        <f>'SpPl. Vorrd.'!AD75</f>
        <v>13</v>
      </c>
      <c r="I16" s="156">
        <f>'SpPl. Vorrd.'!AF82</f>
        <v>11</v>
      </c>
      <c r="J16" s="155">
        <f>'SpPl. Vorrd.'!AD82</f>
        <v>16</v>
      </c>
      <c r="K16" s="154">
        <f>'SpPl. Vorrd.'!AF56</f>
        <v>8</v>
      </c>
      <c r="L16" s="152">
        <f>'SpPl. Vorrd.'!AD56</f>
        <v>11</v>
      </c>
      <c r="M16" s="147"/>
      <c r="N16" s="146"/>
      <c r="O16" s="151">
        <f>'SpPl. Vorrd.'!AD48</f>
        <v>9</v>
      </c>
      <c r="P16" s="150">
        <f>'SpPl. Vorrd.'!AF48</f>
        <v>11</v>
      </c>
      <c r="Q16" s="149">
        <f>'SpPl. Vorrd.'!AD91</f>
        <v>7</v>
      </c>
      <c r="R16" s="148">
        <f>'SpPl. Vorrd.'!AF91</f>
        <v>14</v>
      </c>
      <c r="S16" s="151">
        <f>'SpPl. Vorrd.'!AD68</f>
        <v>8</v>
      </c>
      <c r="T16" s="150">
        <f>'SpPl. Vorrd.'!AF68</f>
        <v>19</v>
      </c>
      <c r="U16" s="145">
        <f>SUM(C16,E16,G16,I16,K16,M16,O16,Q16,S16,)</f>
        <v>84</v>
      </c>
      <c r="V16" s="144">
        <f>SUM(D16,F16,H16,J16,L16,N16,P16,R16,T16,)</f>
        <v>102</v>
      </c>
      <c r="W16" s="287">
        <f>U17</f>
        <v>3</v>
      </c>
      <c r="X16" s="344">
        <v>8</v>
      </c>
      <c r="Y16" s="302"/>
    </row>
    <row r="17" spans="1:25" ht="12.95" customHeight="1" thickBot="1" x14ac:dyDescent="0.25">
      <c r="A17" s="292"/>
      <c r="B17" s="347"/>
      <c r="C17" s="143">
        <f>IF(C16&gt;D16,2,IF(C16+D16=0,0,IF(C16=D16,1,0)))</f>
        <v>2</v>
      </c>
      <c r="D17" s="141">
        <f>IF(C16&lt;D16,2,IF(C16+D16=0,0,IF(C16=D16,1,0)))</f>
        <v>0</v>
      </c>
      <c r="E17" s="142">
        <f>IF(E16&gt;F16,2,IF(E16+F16=0,0,IF(E16=F16,1,0)))</f>
        <v>1</v>
      </c>
      <c r="F17" s="141">
        <f>IF(E16&lt;F16,2,IF(E16+F16=0,0,IF(E16=F16,1,0)))</f>
        <v>1</v>
      </c>
      <c r="G17" s="142">
        <f>IF(G16&gt;H16,2,IF(G16+H16=0,0,IF(G16=H16,1,0)))</f>
        <v>0</v>
      </c>
      <c r="H17" s="141">
        <f>IF(G16&lt;H16,2,IF(G16+H16=0,0,IF(G16=H16,1,0)))</f>
        <v>2</v>
      </c>
      <c r="I17" s="142">
        <f>IF(I16&gt;J16,2,IF(I16+J16=0,0,IF(I16=J16,1,0)))</f>
        <v>0</v>
      </c>
      <c r="J17" s="141">
        <f>IF(I16&lt;J16,2,IF(I16+J16=0,0,IF(I16=J16,1,0)))</f>
        <v>2</v>
      </c>
      <c r="K17" s="142">
        <f>IF(K16&gt;L16,2,IF(K16+L16=0,0,IF(K16=L16,1,0)))</f>
        <v>0</v>
      </c>
      <c r="L17" s="141">
        <f>IF(K16&lt;L16,2,IF(K16+L16=0,0,IF(K16=L16,1,0)))</f>
        <v>2</v>
      </c>
      <c r="M17" s="140"/>
      <c r="N17" s="139"/>
      <c r="O17" s="142">
        <f>IF(O16&gt;P16,2,IF(O16+P16=0,0,IF(O16=P16,1,0)))</f>
        <v>0</v>
      </c>
      <c r="P17" s="141">
        <f>IF(O16&lt;P16,2,IF(O16+P16=0,0,IF(O16=P16,1,0)))</f>
        <v>2</v>
      </c>
      <c r="Q17" s="142">
        <f>IF(Q16&gt;R16,2,IF(Q16+R16=0,0,IF(Q16=R16,1,0)))</f>
        <v>0</v>
      </c>
      <c r="R17" s="141">
        <f>IF(Q16&lt;R16,2,IF(Q16+R16=0,0,IF(Q16=R16,1,0)))</f>
        <v>2</v>
      </c>
      <c r="S17" s="142">
        <f>IF(S16&gt;T16,2,IF(S16+T16=0,0,IF(S16=T16,1,0)))</f>
        <v>0</v>
      </c>
      <c r="T17" s="141">
        <f>IF(S16&lt;T16,2,IF(S16+T16=0,0,IF(S16=T16,1,0)))</f>
        <v>2</v>
      </c>
      <c r="U17" s="297">
        <f>SUM(C17,E17,G17,I17,K17,M17,O17,Q17,S17)</f>
        <v>3</v>
      </c>
      <c r="V17" s="298"/>
      <c r="W17" s="288"/>
      <c r="X17" s="345"/>
      <c r="Y17" s="302"/>
    </row>
    <row r="18" spans="1:25" ht="12.95" customHeight="1" x14ac:dyDescent="0.2">
      <c r="A18" s="291"/>
      <c r="B18" s="346" t="str">
        <f>[1]Beschrieb!$D$8</f>
        <v>BSG Offenburg</v>
      </c>
      <c r="C18" s="153">
        <f>'SpPl. Vorrd.'!AF40</f>
        <v>10</v>
      </c>
      <c r="D18" s="152">
        <f>'SpPl. Vorrd.'!AD40</f>
        <v>17</v>
      </c>
      <c r="E18" s="156">
        <f>'SpPl. Vorrd.'!AF33</f>
        <v>11</v>
      </c>
      <c r="F18" s="155">
        <f>'SpPl. Vorrd.'!AD33</f>
        <v>21</v>
      </c>
      <c r="G18" s="154">
        <f>'SpPl. Vorrd.'!AF21</f>
        <v>7</v>
      </c>
      <c r="H18" s="152">
        <f>'SpPl. Vorrd.'!AD21</f>
        <v>20</v>
      </c>
      <c r="I18" s="156">
        <f>'SpPl. Vorrd.'!AF70</f>
        <v>6</v>
      </c>
      <c r="J18" s="155">
        <f>'SpPl. Vorrd.'!AD70</f>
        <v>24</v>
      </c>
      <c r="K18" s="154">
        <f>'SpPl. Vorrd.'!AF83</f>
        <v>10</v>
      </c>
      <c r="L18" s="152">
        <f>'SpPl. Vorrd.'!AD83</f>
        <v>12</v>
      </c>
      <c r="M18" s="156">
        <f>'SpPl. Vorrd.'!AF48</f>
        <v>11</v>
      </c>
      <c r="N18" s="155">
        <f>'SpPl. Vorrd.'!AD48</f>
        <v>9</v>
      </c>
      <c r="O18" s="147"/>
      <c r="P18" s="146"/>
      <c r="Q18" s="149">
        <f>'SpPl. Vorrd.'!AD63</f>
        <v>8</v>
      </c>
      <c r="R18" s="148">
        <f>'SpPl. Vorrd.'!AF63</f>
        <v>19</v>
      </c>
      <c r="S18" s="151">
        <f>'SpPl. Vorrd.'!AD96</f>
        <v>8</v>
      </c>
      <c r="T18" s="150">
        <f>'SpPl. Vorrd.'!AF96</f>
        <v>25</v>
      </c>
      <c r="U18" s="145">
        <f>SUM(C18,E18,G18,I18,K18,M18,O18,Q18,S18,)</f>
        <v>71</v>
      </c>
      <c r="V18" s="144">
        <f>SUM(D18,F18,H18,J18,L18,N18,P18,R18,T18,)</f>
        <v>147</v>
      </c>
      <c r="W18" s="287">
        <f>U19</f>
        <v>2</v>
      </c>
      <c r="X18" s="344">
        <v>9</v>
      </c>
      <c r="Y18" s="302"/>
    </row>
    <row r="19" spans="1:25" ht="12.95" customHeight="1" thickBot="1" x14ac:dyDescent="0.25">
      <c r="A19" s="292"/>
      <c r="B19" s="347"/>
      <c r="C19" s="143">
        <f>IF(C18&gt;D18,2,IF(C18+D18=0,0,IF(C18=D18,1,0)))</f>
        <v>0</v>
      </c>
      <c r="D19" s="141">
        <f>IF(C18&lt;D18,2,IF(C18+D18=0,0,IF(C18=D18,1,0)))</f>
        <v>2</v>
      </c>
      <c r="E19" s="142">
        <f>IF(E18&gt;F18,2,IF(E18+F18=0,0,IF(E18=F18,1,0)))</f>
        <v>0</v>
      </c>
      <c r="F19" s="141">
        <f>IF(E18&lt;F18,2,IF(E18+F18=0,0,IF(E18=F18,1,0)))</f>
        <v>2</v>
      </c>
      <c r="G19" s="142">
        <f>IF(G18&gt;H18,2,IF(G18+H18=0,0,IF(G18=H18,1,0)))</f>
        <v>0</v>
      </c>
      <c r="H19" s="141">
        <f>IF(G18&lt;H18,2,IF(G18+H18=0,0,IF(G18=H18,1,0)))</f>
        <v>2</v>
      </c>
      <c r="I19" s="142">
        <f>IF(I18&gt;J18,2,IF(I18+J18=0,0,IF(I18=J18,1,0)))</f>
        <v>0</v>
      </c>
      <c r="J19" s="141">
        <f>IF(I18&lt;J18,2,IF(I18+J18=0,0,IF(I18=J18,1,0)))</f>
        <v>2</v>
      </c>
      <c r="K19" s="142">
        <f>IF(K18&gt;L18,2,IF(K18+L18=0,0,IF(K18=L18,1,0)))</f>
        <v>0</v>
      </c>
      <c r="L19" s="141">
        <f>IF(K18&lt;L18,2,IF(K18+L18=0,0,IF(K18=L18,1,0)))</f>
        <v>2</v>
      </c>
      <c r="M19" s="142">
        <f>IF(M18&gt;N18,2,IF(M18+N18=0,0,IF(M18=N18,1,0)))</f>
        <v>2</v>
      </c>
      <c r="N19" s="141">
        <f>IF(M18&lt;N18,2,IF(M18+N18=0,0,IF(M18=N18,1,0)))</f>
        <v>0</v>
      </c>
      <c r="O19" s="140"/>
      <c r="P19" s="139"/>
      <c r="Q19" s="143">
        <f>IF(Q18&gt;R18,2,IF(Q18+R18=0,0,IF(Q18=R18,1,0)))</f>
        <v>0</v>
      </c>
      <c r="R19" s="141">
        <f>IF(Q18&lt;R18,2,IF(Q18+R18=0,0,IF(Q18=R18,1,0)))</f>
        <v>2</v>
      </c>
      <c r="S19" s="143">
        <f>IF(S18&gt;T18,2,IF(S18+T18=0,0,IF(S18=T18,1,0)))</f>
        <v>0</v>
      </c>
      <c r="T19" s="141">
        <f>IF(S18&lt;T18,2,IF(S18+T18=0,0,IF(S18=T18,1,0)))</f>
        <v>2</v>
      </c>
      <c r="U19" s="297">
        <f>SUM(C19,E19,G19,I19,K19,M19,O19,Q19,S19)</f>
        <v>2</v>
      </c>
      <c r="V19" s="298"/>
      <c r="W19" s="288"/>
      <c r="X19" s="345"/>
      <c r="Y19" s="302"/>
    </row>
    <row r="20" spans="1:25" ht="12.95" customHeight="1" x14ac:dyDescent="0.2">
      <c r="A20" s="299"/>
      <c r="B20" s="346" t="str">
        <f>[1]Beschrieb!$D$9</f>
        <v>RSG Partenstein</v>
      </c>
      <c r="C20" s="153">
        <f>'SpPl. Vorrd.'!AF84</f>
        <v>14</v>
      </c>
      <c r="D20" s="152">
        <f>'SpPl. Vorrd.'!AD84</f>
        <v>12</v>
      </c>
      <c r="E20" s="149">
        <f>'SpPl. Vorrd.'!AF41</f>
        <v>9</v>
      </c>
      <c r="F20" s="148">
        <f>'SpPl. Vorrd.'!AD41</f>
        <v>12</v>
      </c>
      <c r="G20" s="154">
        <f>'SpPl. Vorrd.'!AF34</f>
        <v>9</v>
      </c>
      <c r="H20" s="152">
        <f>'SpPl. Vorrd.'!AD34</f>
        <v>17</v>
      </c>
      <c r="I20" s="156">
        <f>'SpPl. Vorrd.'!AF26</f>
        <v>0</v>
      </c>
      <c r="J20" s="155">
        <f>'SpPl. Vorrd.'!AD26</f>
        <v>14</v>
      </c>
      <c r="K20" s="154">
        <f>'SpPl. Vorrd.'!AF69</f>
        <v>15</v>
      </c>
      <c r="L20" s="152">
        <f>'SpPl. Vorrd.'!AD69</f>
        <v>7</v>
      </c>
      <c r="M20" s="156">
        <f>'SpPl. Vorrd.'!AF91</f>
        <v>14</v>
      </c>
      <c r="N20" s="155">
        <f>'SpPl. Vorrd.'!AD91</f>
        <v>7</v>
      </c>
      <c r="O20" s="154">
        <f>'SpPl. Vorrd.'!AF63</f>
        <v>19</v>
      </c>
      <c r="P20" s="152">
        <f>'SpPl. Vorrd.'!AD63</f>
        <v>8</v>
      </c>
      <c r="Q20" s="147"/>
      <c r="R20" s="146"/>
      <c r="S20" s="151">
        <f>'SpPl. Vorrd.'!AD49</f>
        <v>11</v>
      </c>
      <c r="T20" s="150">
        <f>'SpPl. Vorrd.'!AF49</f>
        <v>15</v>
      </c>
      <c r="U20" s="145">
        <f>SUM(C20,E20,G20,I20,K20,M20,O20,Q20,S20,)</f>
        <v>91</v>
      </c>
      <c r="V20" s="144">
        <f>SUM(D20,F20,H20,J20,L20,N20,P20,R20,T20,)</f>
        <v>92</v>
      </c>
      <c r="W20" s="287">
        <f>U21</f>
        <v>8</v>
      </c>
      <c r="X20" s="344">
        <v>5</v>
      </c>
      <c r="Y20" s="302"/>
    </row>
    <row r="21" spans="1:25" ht="12.95" customHeight="1" thickBot="1" x14ac:dyDescent="0.25">
      <c r="A21" s="300"/>
      <c r="B21" s="347"/>
      <c r="C21" s="143">
        <f>IF(C20&gt;D20,2,IF(C20+D20=0,0,IF(C20=D20,1,0)))</f>
        <v>2</v>
      </c>
      <c r="D21" s="141">
        <f>IF(C20&lt;D20,2,IF(C20+D20=0,0,IF(C20=D20,1,0)))</f>
        <v>0</v>
      </c>
      <c r="E21" s="142">
        <f>IF(E20&gt;F20,2,IF(E20+F20=0,0,IF(E20=F20,1,0)))</f>
        <v>0</v>
      </c>
      <c r="F21" s="141">
        <f>IF(E20&lt;F20,2,IF(E20+F20=0,0,IF(E20=F20,1,0)))</f>
        <v>2</v>
      </c>
      <c r="G21" s="142">
        <f>IF(G20&gt;H20,2,IF(G20+H20=0,0,IF(G20=H20,1,0)))</f>
        <v>0</v>
      </c>
      <c r="H21" s="141">
        <f>IF(G20&lt;H20,2,IF(G20+H20=0,0,IF(G20=H20,1,0)))</f>
        <v>2</v>
      </c>
      <c r="I21" s="142">
        <f>IF(I20&gt;J20,2,IF(I20+J20=0,0,IF(I20=J20,1,0)))</f>
        <v>0</v>
      </c>
      <c r="J21" s="141">
        <f>IF(I20&lt;J20,2,IF(I20+J20=0,0,IF(I20=J20,1,0)))</f>
        <v>2</v>
      </c>
      <c r="K21" s="142">
        <f>IF(K20&gt;L20,2,IF(K20+L20=0,0,IF(K20=L20,1,0)))</f>
        <v>2</v>
      </c>
      <c r="L21" s="141">
        <f>IF(K20&lt;L20,2,IF(K20+L20=0,0,IF(K20=L20,1,0)))</f>
        <v>0</v>
      </c>
      <c r="M21" s="142">
        <f>IF(M20&gt;N20,2,IF(M20+N20=0,0,IF(M20=N20,1,0)))</f>
        <v>2</v>
      </c>
      <c r="N21" s="141">
        <f>IF(M20&lt;N20,2,IF(M20+N20=0,0,IF(M20=N20,1,0)))</f>
        <v>0</v>
      </c>
      <c r="O21" s="142">
        <f>IF(O20&gt;P20,2,IF(O20+P20=0,0,IF(O20=P20,1,0)))</f>
        <v>2</v>
      </c>
      <c r="P21" s="141">
        <f>IF(O20&lt;P20,2,IF(O20+P20=0,0,IF(O20=P20,1,0)))</f>
        <v>0</v>
      </c>
      <c r="Q21" s="140"/>
      <c r="R21" s="139"/>
      <c r="S21" s="142">
        <f>IF(S20&gt;T20,2,IF(S20+T20=0,0,IF(S20=T20,1,0)))</f>
        <v>0</v>
      </c>
      <c r="T21" s="141">
        <f>IF(S20&lt;T20,2,IF(S20+T20=0,0,IF(S20=T20,1,0)))</f>
        <v>2</v>
      </c>
      <c r="U21" s="297">
        <f>SUM(C21,E21,G21,I21,K21,M21,O21,Q21,S21)</f>
        <v>8</v>
      </c>
      <c r="V21" s="298"/>
      <c r="W21" s="288"/>
      <c r="X21" s="345"/>
      <c r="Y21" s="302"/>
    </row>
    <row r="22" spans="1:25" ht="12.95" customHeight="1" x14ac:dyDescent="0.2">
      <c r="A22" s="291"/>
      <c r="B22" s="346" t="str">
        <f>[1]Beschrieb!$D$10</f>
        <v>BVS Weiden</v>
      </c>
      <c r="C22" s="153">
        <f>'SpPl. Vorrd.'!AF77</f>
        <v>10</v>
      </c>
      <c r="D22" s="152">
        <f>'SpPl. Vorrd.'!AD77</f>
        <v>16</v>
      </c>
      <c r="E22" s="149">
        <f>'SpPl. Vorrd.'!AF89</f>
        <v>10</v>
      </c>
      <c r="F22" s="148">
        <f>'SpPl. Vorrd.'!AD89</f>
        <v>13</v>
      </c>
      <c r="G22" s="151">
        <f>'SpPl. Vorrd.'!AF42</f>
        <v>12</v>
      </c>
      <c r="H22" s="150">
        <f>'SpPl. Vorrd.'!AD42</f>
        <v>9</v>
      </c>
      <c r="I22" s="149">
        <f>'SpPl. Vorrd.'!AF35</f>
        <v>14</v>
      </c>
      <c r="J22" s="148">
        <f>'SpPl. Vorrd.'!AD35</f>
        <v>11</v>
      </c>
      <c r="K22" s="151">
        <f>'SpPl. Vorrd.'!AF27</f>
        <v>16</v>
      </c>
      <c r="L22" s="150">
        <f>'SpPl. Vorrd.'!AD27</f>
        <v>7</v>
      </c>
      <c r="M22" s="149">
        <f>'SpPl. Vorrd.'!AF68</f>
        <v>19</v>
      </c>
      <c r="N22" s="148">
        <f>'SpPl. Vorrd.'!AD68</f>
        <v>8</v>
      </c>
      <c r="O22" s="151">
        <f>'SpPl. Vorrd.'!AF96</f>
        <v>25</v>
      </c>
      <c r="P22" s="150">
        <f>'SpPl. Vorrd.'!AD96</f>
        <v>8</v>
      </c>
      <c r="Q22" s="149">
        <f>'SpPl. Vorrd.'!AF49</f>
        <v>15</v>
      </c>
      <c r="R22" s="148">
        <f>'SpPl. Vorrd.'!AD49</f>
        <v>11</v>
      </c>
      <c r="S22" s="147"/>
      <c r="T22" s="146"/>
      <c r="U22" s="145">
        <f>SUM(C22,E22,G22,I22,K22,M22,O22,Q22,S22,)</f>
        <v>121</v>
      </c>
      <c r="V22" s="144">
        <f>SUM(D22,F22,H22,J22,L22,N22,P22,R22,T22,)</f>
        <v>83</v>
      </c>
      <c r="W22" s="287">
        <f>U23</f>
        <v>12</v>
      </c>
      <c r="X22" s="344">
        <v>2</v>
      </c>
      <c r="Y22" s="302"/>
    </row>
    <row r="23" spans="1:25" ht="12.95" customHeight="1" thickBot="1" x14ac:dyDescent="0.25">
      <c r="A23" s="292"/>
      <c r="B23" s="347"/>
      <c r="C23" s="143">
        <f>IF(C22&gt;D22,2,IF(C22+D22=0,0,IF(C22=D22,1,0)))</f>
        <v>0</v>
      </c>
      <c r="D23" s="141">
        <f>IF(C22&lt;D22,2,IF(C22+D22=0,0,IF(C22=D22,1,0)))</f>
        <v>2</v>
      </c>
      <c r="E23" s="142">
        <f>IF(E22&gt;F22,2,IF(E22+F22=0,0,IF(E22=F22,1,0)))</f>
        <v>0</v>
      </c>
      <c r="F23" s="141">
        <f>IF(E22&lt;F22,2,IF(E22+F22=0,0,IF(E22=F22,1,0)))</f>
        <v>2</v>
      </c>
      <c r="G23" s="142">
        <f>IF(G22&gt;H22,2,IF(G22+H22=0,0,IF(G22=H22,1,0)))</f>
        <v>2</v>
      </c>
      <c r="H23" s="141">
        <f>IF(G22&lt;H22,2,IF(G22+H22=0,0,IF(G22=H22,1,0)))</f>
        <v>0</v>
      </c>
      <c r="I23" s="142">
        <f>IF(I22&gt;J22,2,IF(I22+J22=0,0,IF(I22=J22,1,0)))</f>
        <v>2</v>
      </c>
      <c r="J23" s="141">
        <f>IF(I22&lt;J22,2,IF(I22+J22=0,0,IF(I22=J22,1,0)))</f>
        <v>0</v>
      </c>
      <c r="K23" s="142">
        <f>IF(K22&gt;L22,2,IF(K22+L22=0,0,IF(K22=L22,1,0)))</f>
        <v>2</v>
      </c>
      <c r="L23" s="141">
        <f>IF(K22&lt;L22,2,IF(K22+L22=0,0,IF(K22=L22,1,0)))</f>
        <v>0</v>
      </c>
      <c r="M23" s="142">
        <f>IF(M22&gt;N22,2,IF(M22+N22=0,0,IF(M22=N22,1,0)))</f>
        <v>2</v>
      </c>
      <c r="N23" s="141">
        <f>IF(M22&lt;N22,2,IF(M22+N22=0,0,IF(M22=N22,1,0)))</f>
        <v>0</v>
      </c>
      <c r="O23" s="142">
        <f>IF(O22&gt;P22,2,IF(O22+P22=0,0,IF(O22=P22,1,0)))</f>
        <v>2</v>
      </c>
      <c r="P23" s="141">
        <f>IF(O22&lt;P22,2,IF(O22+P22=0,0,IF(O22=P22,1,0)))</f>
        <v>0</v>
      </c>
      <c r="Q23" s="142">
        <f>IF(Q22&gt;R22,2,IF(Q22+R22=0,0,IF(Q22=R22,1,0)))</f>
        <v>2</v>
      </c>
      <c r="R23" s="141">
        <f>IF(Q22&lt;R22,2,IF(Q22+R22=0,0,IF(Q22=R22,1,0)))</f>
        <v>0</v>
      </c>
      <c r="S23" s="140"/>
      <c r="T23" s="139"/>
      <c r="U23" s="297">
        <f>SUM(C23,E23,G23,I23,K23,M23,O23,Q23,S23)</f>
        <v>12</v>
      </c>
      <c r="V23" s="298"/>
      <c r="W23" s="288"/>
      <c r="X23" s="345"/>
      <c r="Y23" s="302"/>
    </row>
    <row r="24" spans="1:25" ht="5.0999999999999996" customHeight="1" thickBot="1" x14ac:dyDescent="0.25">
      <c r="A24" s="289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303"/>
    </row>
    <row r="25" spans="1:25" ht="13.5" thickBot="1" x14ac:dyDescent="0.25"/>
    <row r="26" spans="1:25" ht="6" customHeight="1" thickBot="1" x14ac:dyDescent="0.25">
      <c r="A26" s="326"/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01"/>
    </row>
    <row r="27" spans="1:25" ht="41.25" customHeight="1" thickBot="1" x14ac:dyDescent="0.25">
      <c r="A27" s="177"/>
      <c r="B27" s="176"/>
      <c r="C27" s="175"/>
      <c r="D27" s="304" t="str">
        <f>[1]Beschrieb!$C$1</f>
        <v>19. Deutsche Meisterschft im Boccia (Halle)</v>
      </c>
      <c r="E27" s="304"/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5"/>
      <c r="V27" s="305"/>
      <c r="W27" s="305"/>
      <c r="X27" s="306"/>
      <c r="Y27" s="302"/>
    </row>
    <row r="28" spans="1:25" x14ac:dyDescent="0.2">
      <c r="A28" s="307" t="s">
        <v>139</v>
      </c>
      <c r="B28" s="320"/>
      <c r="C28" s="308" t="str">
        <f>[1]Beschrieb!$E$6</f>
        <v>Rhinos Wiesbaden 1</v>
      </c>
      <c r="D28" s="309"/>
      <c r="E28" s="312" t="str">
        <f>[1]Beschrieb!E7</f>
        <v>VSG Stadthagen</v>
      </c>
      <c r="F28" s="313"/>
      <c r="G28" s="316" t="str">
        <f>[1]Beschrieb!E8</f>
        <v>BSG Nordwalde</v>
      </c>
      <c r="H28" s="317"/>
      <c r="I28" s="312" t="str">
        <f>[1]Beschrieb!E9</f>
        <v>BRS Gersweiler 2</v>
      </c>
      <c r="J28" s="313"/>
      <c r="K28" s="316" t="str">
        <f>[1]Beschrieb!F6</f>
        <v xml:space="preserve">        BRV Berlin</v>
      </c>
      <c r="L28" s="317"/>
      <c r="M28" s="312" t="str">
        <f>[1]Beschrieb!F7</f>
        <v xml:space="preserve">        Rh. Leipzig</v>
      </c>
      <c r="N28" s="313"/>
      <c r="O28" s="316" t="str">
        <f>[1]Beschrieb!F8</f>
        <v xml:space="preserve">        Grevesmühlen</v>
      </c>
      <c r="P28" s="317"/>
      <c r="Q28" s="312" t="str">
        <f>[1]Beschrieb!F9</f>
        <v xml:space="preserve">        RBA Neumarkt</v>
      </c>
      <c r="R28" s="313"/>
      <c r="S28" s="316" t="str">
        <f>[1]Beschrieb!F10</f>
        <v xml:space="preserve">        BSG Mettmann</v>
      </c>
      <c r="T28" s="317"/>
      <c r="U28" s="322" t="s">
        <v>138</v>
      </c>
      <c r="V28" s="323"/>
      <c r="W28" s="324" t="s">
        <v>137</v>
      </c>
      <c r="X28" s="328" t="s">
        <v>136</v>
      </c>
      <c r="Y28" s="302"/>
    </row>
    <row r="29" spans="1:25" ht="53.25" customHeight="1" x14ac:dyDescent="0.2">
      <c r="A29" s="307"/>
      <c r="B29" s="321"/>
      <c r="C29" s="310"/>
      <c r="D29" s="311"/>
      <c r="E29" s="314"/>
      <c r="F29" s="315"/>
      <c r="G29" s="318"/>
      <c r="H29" s="319"/>
      <c r="I29" s="314"/>
      <c r="J29" s="315"/>
      <c r="K29" s="318"/>
      <c r="L29" s="319"/>
      <c r="M29" s="314"/>
      <c r="N29" s="315"/>
      <c r="O29" s="318"/>
      <c r="P29" s="319"/>
      <c r="Q29" s="314"/>
      <c r="R29" s="315"/>
      <c r="S29" s="318"/>
      <c r="T29" s="319"/>
      <c r="U29" s="330" t="s">
        <v>135</v>
      </c>
      <c r="V29" s="331"/>
      <c r="W29" s="325"/>
      <c r="X29" s="329"/>
      <c r="Y29" s="302"/>
    </row>
    <row r="30" spans="1:25" ht="13.5" thickBot="1" x14ac:dyDescent="0.25">
      <c r="A30" s="174"/>
      <c r="B30" s="173"/>
      <c r="C30" s="172" t="s">
        <v>133</v>
      </c>
      <c r="D30" s="171" t="s">
        <v>132</v>
      </c>
      <c r="E30" s="170" t="s">
        <v>134</v>
      </c>
      <c r="F30" s="169" t="s">
        <v>132</v>
      </c>
      <c r="G30" s="172" t="s">
        <v>133</v>
      </c>
      <c r="H30" s="171" t="s">
        <v>132</v>
      </c>
      <c r="I30" s="170" t="s">
        <v>133</v>
      </c>
      <c r="J30" s="169" t="s">
        <v>132</v>
      </c>
      <c r="K30" s="172" t="s">
        <v>133</v>
      </c>
      <c r="L30" s="171" t="s">
        <v>132</v>
      </c>
      <c r="M30" s="170" t="s">
        <v>133</v>
      </c>
      <c r="N30" s="169" t="s">
        <v>132</v>
      </c>
      <c r="O30" s="172" t="s">
        <v>133</v>
      </c>
      <c r="P30" s="171" t="s">
        <v>132</v>
      </c>
      <c r="Q30" s="170" t="s">
        <v>133</v>
      </c>
      <c r="R30" s="169" t="s">
        <v>132</v>
      </c>
      <c r="S30" s="172" t="s">
        <v>133</v>
      </c>
      <c r="T30" s="171" t="s">
        <v>132</v>
      </c>
      <c r="U30" s="170" t="s">
        <v>133</v>
      </c>
      <c r="V30" s="169" t="s">
        <v>132</v>
      </c>
      <c r="W30" s="168"/>
      <c r="X30" s="167"/>
      <c r="Y30" s="302"/>
    </row>
    <row r="31" spans="1:25" x14ac:dyDescent="0.2">
      <c r="A31" s="291"/>
      <c r="B31" s="332" t="str">
        <f>[1]Beschrieb!$E$6</f>
        <v>Rhinos Wiesbaden 1</v>
      </c>
      <c r="C31" s="166"/>
      <c r="D31" s="146"/>
      <c r="E31" s="162">
        <f>'SpPl. Vorrd.'!AD64</f>
        <v>8</v>
      </c>
      <c r="F31" s="161">
        <f>'SpPl. Vorrd.'!AF64</f>
        <v>13</v>
      </c>
      <c r="G31" s="160">
        <f>'SpPl. Vorrd.'!AD101</f>
        <v>18</v>
      </c>
      <c r="H31" s="159">
        <f>'SpPl. Vorrd.'!AF101</f>
        <v>7</v>
      </c>
      <c r="I31" s="145">
        <f>'SpPl. Vorrd.'!AD58</f>
        <v>9</v>
      </c>
      <c r="J31" s="165">
        <f>'SpPl. Vorrd.'!AF58</f>
        <v>14</v>
      </c>
      <c r="K31" s="164">
        <f>'SpPl. Vorrd.'!AD22</f>
        <v>13</v>
      </c>
      <c r="L31" s="163">
        <f>'SpPl. Vorrd.'!AF22</f>
        <v>11</v>
      </c>
      <c r="M31" s="162">
        <f>'SpPl. Vorrd.'!AD31</f>
        <v>9</v>
      </c>
      <c r="N31" s="161">
        <f>'SpPl. Vorrd.'!AF31</f>
        <v>7</v>
      </c>
      <c r="O31" s="160">
        <f>'SpPl. Vorrd.'!AD43</f>
        <v>10</v>
      </c>
      <c r="P31" s="159">
        <f>'SpPl. Vorrd.'!AF43</f>
        <v>12</v>
      </c>
      <c r="Q31" s="162">
        <f>'SpPl. Vorrd.'!AD87</f>
        <v>10</v>
      </c>
      <c r="R31" s="161">
        <f>'SpPl. Vorrd.'!AF87</f>
        <v>9</v>
      </c>
      <c r="S31" s="160">
        <f>'SpPl. Vorrd.'!AD80</f>
        <v>9</v>
      </c>
      <c r="T31" s="159">
        <f>'SpPl. Vorrd.'!AF80</f>
        <v>12</v>
      </c>
      <c r="U31" s="145">
        <f>SUM(C31,E31,G31,I31,K31,M31,O31,Q31,S31,)</f>
        <v>86</v>
      </c>
      <c r="V31" s="144">
        <f>SUM(D31,F31,H31,J31,L31,N31,P31,R31,T31,)</f>
        <v>85</v>
      </c>
      <c r="W31" s="287">
        <f>U32</f>
        <v>8</v>
      </c>
      <c r="X31" s="334">
        <v>6</v>
      </c>
      <c r="Y31" s="302"/>
    </row>
    <row r="32" spans="1:25" ht="13.5" thickBot="1" x14ac:dyDescent="0.25">
      <c r="A32" s="291"/>
      <c r="B32" s="333"/>
      <c r="C32" s="158"/>
      <c r="D32" s="139"/>
      <c r="E32" s="143">
        <f>IF(E31&gt;F31,2,IF(E31+F31=0,0,IF(E31=F31,1,0)))</f>
        <v>0</v>
      </c>
      <c r="F32" s="141">
        <f>IF(E31&lt;F31,2,IF(E31+F31=0,0,IF(E31=F31,1,0)))</f>
        <v>2</v>
      </c>
      <c r="G32" s="143">
        <f>IF(G31&gt;H31,2,IF(G31+H31=0,0,IF(G31=H31,1,0)))</f>
        <v>2</v>
      </c>
      <c r="H32" s="141">
        <f>IF(G31&lt;H31,2,IF(G31+H31=0,0,IF(G31=H31,1,0)))</f>
        <v>0</v>
      </c>
      <c r="I32" s="143">
        <f>IF(I31&gt;J31,2,IF(I31+J31=0,0,IF(I31=J31,1,0)))</f>
        <v>0</v>
      </c>
      <c r="J32" s="141">
        <f>IF(I31&lt;J31,2,IF(I31+J31=0,0,IF(I31=J31,1,0)))</f>
        <v>2</v>
      </c>
      <c r="K32" s="143">
        <f>IF(K31&gt;L31,2,IF(K31+L31=0,0,IF(K31=L31,1,0)))</f>
        <v>2</v>
      </c>
      <c r="L32" s="141">
        <f>IF(K31&lt;L31,2,IF(K31+L31=0,0,IF(K31=L31,1,0)))</f>
        <v>0</v>
      </c>
      <c r="M32" s="143">
        <f>IF(M31&gt;N31,2,IF(M31+N31=0,0,IF(M31=N31,1,0)))</f>
        <v>2</v>
      </c>
      <c r="N32" s="141">
        <f>IF(M31&lt;N31,2,IF(M31+N31=0,0,IF(M31=N31,1,0)))</f>
        <v>0</v>
      </c>
      <c r="O32" s="143">
        <f>IF(O31&gt;P31,2,IF(O31+P31=0,0,IF(O31=P31,1,0)))</f>
        <v>0</v>
      </c>
      <c r="P32" s="141">
        <f>IF(O31&lt;P31,2,IF(O31+P31=0,0,IF(O31=P31,1,0)))</f>
        <v>2</v>
      </c>
      <c r="Q32" s="143">
        <f>IF(Q31&gt;R31,2,IF(Q31+R31=0,0,IF(Q31=R31,1,0)))</f>
        <v>2</v>
      </c>
      <c r="R32" s="141">
        <f>IF(Q31&lt;R31,2,IF(Q31+R31=0,0,IF(Q31=R31,1,0)))</f>
        <v>0</v>
      </c>
      <c r="S32" s="143">
        <f>IF(S31&gt;T31,2,IF(S31+T31=0,0,IF(S31=T31,1,0)))</f>
        <v>0</v>
      </c>
      <c r="T32" s="141">
        <f>IF(S31&lt;T31,2,IF(S31+T31=0,0,IF(S31=T31,1,0)))</f>
        <v>2</v>
      </c>
      <c r="U32" s="297">
        <f>SUM(C32,E32,G32,I32,K32,M32,O32,Q32,S32)</f>
        <v>8</v>
      </c>
      <c r="V32" s="298"/>
      <c r="W32" s="288"/>
      <c r="X32" s="335"/>
      <c r="Y32" s="302"/>
    </row>
    <row r="33" spans="1:25" x14ac:dyDescent="0.2">
      <c r="A33" s="291"/>
      <c r="B33" s="293" t="str">
        <f>[1]Beschrieb!$E$7</f>
        <v>VSG Stadthagen</v>
      </c>
      <c r="C33" s="153">
        <f>'SpPl. Vorrd.'!AF64</f>
        <v>13</v>
      </c>
      <c r="D33" s="152">
        <f>'SpPl. Vorrd.'!AD64</f>
        <v>8</v>
      </c>
      <c r="E33" s="147"/>
      <c r="F33" s="146"/>
      <c r="G33" s="151">
        <f>'SpPl. Vorrd.'!AD57</f>
        <v>11</v>
      </c>
      <c r="H33" s="150">
        <f>'SpPl. Vorrd.'!AF57</f>
        <v>14</v>
      </c>
      <c r="I33" s="149">
        <f>'SpPl. Vorrd.'!AD100</f>
        <v>8</v>
      </c>
      <c r="J33" s="148">
        <f>'SpPl. Vorrd.'!AF100</f>
        <v>15</v>
      </c>
      <c r="K33" s="154">
        <f>'SpPl. Vorrd.'!AD79</f>
        <v>11</v>
      </c>
      <c r="L33" s="152">
        <f>'SpPl. Vorrd.'!AF79</f>
        <v>13</v>
      </c>
      <c r="M33" s="156">
        <f>'SpPl. Vorrd.'!AD23</f>
        <v>20</v>
      </c>
      <c r="N33" s="155">
        <f>'SpPl. Vorrd.'!AF23</f>
        <v>6</v>
      </c>
      <c r="O33" s="154">
        <f>'SpPl. Vorrd.'!AD36</f>
        <v>15</v>
      </c>
      <c r="P33" s="152">
        <f>'SpPl. Vorrd.'!AF36</f>
        <v>9</v>
      </c>
      <c r="Q33" s="156">
        <f>'SpPl. Vorrd.'!AD44</f>
        <v>9</v>
      </c>
      <c r="R33" s="155">
        <f>'SpPl. Vorrd.'!AF44</f>
        <v>10</v>
      </c>
      <c r="S33" s="154">
        <f>'SpPl. Vorrd.'!AD92</f>
        <v>13</v>
      </c>
      <c r="T33" s="150">
        <f>'SpPl. Vorrd.'!AF92</f>
        <v>11</v>
      </c>
      <c r="U33" s="145">
        <f>SUM(C33,E33,G33,I33,K33,M33,O33,Q33,S33,)</f>
        <v>100</v>
      </c>
      <c r="V33" s="144">
        <f>SUM(D33,F33,H33,J33,L33,N33,P33,R33,T33,)</f>
        <v>86</v>
      </c>
      <c r="W33" s="287">
        <f>U34</f>
        <v>8</v>
      </c>
      <c r="X33" s="295">
        <v>4</v>
      </c>
      <c r="Y33" s="302"/>
    </row>
    <row r="34" spans="1:25" ht="13.5" thickBot="1" x14ac:dyDescent="0.25">
      <c r="A34" s="292"/>
      <c r="B34" s="294"/>
      <c r="C34" s="143">
        <f>IF(C33&gt;D33,2,IF(C33+D33=0,0,IF(C33=D33,1,0)))</f>
        <v>2</v>
      </c>
      <c r="D34" s="141">
        <f>IF(C33&lt;D33,2,IF(C33+D33=0,0,IF(C33=D33,1,0)))</f>
        <v>0</v>
      </c>
      <c r="E34" s="140"/>
      <c r="F34" s="139"/>
      <c r="G34" s="142">
        <f>IF(G33&gt;H33,2,IF(G33+H33=0,0,IF(G33=H33,1,0)))</f>
        <v>0</v>
      </c>
      <c r="H34" s="141">
        <f>IF(G33&lt;H33,2,IF(G33+H33=0,0,IF(G33=H33,1,0)))</f>
        <v>2</v>
      </c>
      <c r="I34" s="142">
        <f>IF(I33&gt;J33,2,IF(I33+J33=0,0,IF(I33=J33,1,0)))</f>
        <v>0</v>
      </c>
      <c r="J34" s="141">
        <f>IF(I33&lt;J33,2,IF(I33+J33=0,0,IF(I33=J33,1,0)))</f>
        <v>2</v>
      </c>
      <c r="K34" s="142">
        <f>IF(K33&gt;L33,2,IF(K33+L33=0,0,IF(K33=L33,1,0)))</f>
        <v>0</v>
      </c>
      <c r="L34" s="141">
        <f>IF(K33&lt;L33,2,IF(K33+L33=0,0,IF(K33=L33,1,0)))</f>
        <v>2</v>
      </c>
      <c r="M34" s="142">
        <f>IF(M33&gt;N33,2,IF(M33+N33=0,0,IF(M33=N33,1,0)))</f>
        <v>2</v>
      </c>
      <c r="N34" s="141">
        <f>IF(M33&lt;N33,2,IF(M33+N33=0,0,IF(M33=N33,1,0)))</f>
        <v>0</v>
      </c>
      <c r="O34" s="142">
        <f>IF(O33&gt;P33,2,IF(O33+P33=0,0,IF(O33=P33,1,0)))</f>
        <v>2</v>
      </c>
      <c r="P34" s="141">
        <f>IF(O33&lt;P33,2,IF(O33+P33=0,0,IF(O33=P33,1,0)))</f>
        <v>0</v>
      </c>
      <c r="Q34" s="142">
        <f>IF(Q33&gt;R33,2,IF(Q33+R33=0,0,IF(Q33=R33,1,0)))</f>
        <v>0</v>
      </c>
      <c r="R34" s="141">
        <f>IF(Q33&lt;R33,2,IF(Q33+R33=0,0,IF(Q33=R33,1,0)))</f>
        <v>2</v>
      </c>
      <c r="S34" s="142">
        <f>IF(S33&gt;T33,2,IF(S33+T33=0,0,IF(S33=T33,1,0)))</f>
        <v>2</v>
      </c>
      <c r="T34" s="141">
        <f>IF(S33&lt;T33,2,IF(S33+T33=0,0,IF(S33=T33,1,0)))</f>
        <v>0</v>
      </c>
      <c r="U34" s="297">
        <f>SUM(C34,E34,G34,I34,K34,M34,O34,Q34,S34)</f>
        <v>8</v>
      </c>
      <c r="V34" s="298"/>
      <c r="W34" s="288"/>
      <c r="X34" s="296"/>
      <c r="Y34" s="302"/>
    </row>
    <row r="35" spans="1:25" x14ac:dyDescent="0.2">
      <c r="A35" s="291"/>
      <c r="B35" s="293" t="str">
        <f>[1]Beschrieb!$E$8</f>
        <v>BSG Nordwalde</v>
      </c>
      <c r="C35" s="153">
        <f>'SpPl. Vorrd.'!AF101</f>
        <v>7</v>
      </c>
      <c r="D35" s="152">
        <f>'SpPl. Vorrd.'!AD101</f>
        <v>18</v>
      </c>
      <c r="E35" s="156">
        <f>'SpPl. Vorrd.'!AF57</f>
        <v>14</v>
      </c>
      <c r="F35" s="155">
        <f>'SpPl. Vorrd.'!AD57</f>
        <v>11</v>
      </c>
      <c r="G35" s="147"/>
      <c r="H35" s="146"/>
      <c r="I35" s="149">
        <f>'SpPl. Vorrd.'!AD65</f>
        <v>8</v>
      </c>
      <c r="J35" s="148">
        <f>'SpPl. Vorrd.'!AF65</f>
        <v>7</v>
      </c>
      <c r="K35" s="151">
        <f>'SpPl. Vorrd.'!AD93</f>
        <v>11</v>
      </c>
      <c r="L35" s="150">
        <f>'SpPl. Vorrd.'!AF93</f>
        <v>9</v>
      </c>
      <c r="M35" s="149">
        <f>'SpPl. Vorrd.'!AD78</f>
        <v>20</v>
      </c>
      <c r="N35" s="148">
        <f>'SpPl. Vorrd.'!AF78</f>
        <v>4</v>
      </c>
      <c r="O35" s="154">
        <f>'SpPl. Vorrd.'!AD24</f>
        <v>17</v>
      </c>
      <c r="P35" s="152">
        <f>'SpPl. Vorrd.'!AF24</f>
        <v>9</v>
      </c>
      <c r="Q35" s="149">
        <f>'SpPl. Vorrd.'!AD37</f>
        <v>5</v>
      </c>
      <c r="R35" s="148">
        <f>'SpPl. Vorrd.'!AF37</f>
        <v>19</v>
      </c>
      <c r="S35" s="157">
        <f>'SpPl. Vorrd.'!AD45</f>
        <v>8</v>
      </c>
      <c r="T35" s="150">
        <f>'SpPl. Vorrd.'!AF45</f>
        <v>12</v>
      </c>
      <c r="U35" s="145">
        <f>SUM(C35,E35,G35,I35,K35,M35,O35,Q35,S35,)</f>
        <v>90</v>
      </c>
      <c r="V35" s="144">
        <f>SUM(D35,F35,H35,J35,L35,N35,P35,R35,T35,)</f>
        <v>89</v>
      </c>
      <c r="W35" s="287">
        <f>U36</f>
        <v>10</v>
      </c>
      <c r="X35" s="295">
        <v>3</v>
      </c>
      <c r="Y35" s="302"/>
    </row>
    <row r="36" spans="1:25" ht="13.5" thickBot="1" x14ac:dyDescent="0.25">
      <c r="A36" s="292"/>
      <c r="B36" s="294"/>
      <c r="C36" s="143">
        <f>IF(C35&gt;D35,2,IF(C35+D35=0,0,IF(C35=D35,1,0)))</f>
        <v>0</v>
      </c>
      <c r="D36" s="141">
        <f>IF(C35&lt;D35,2,IF(C35+D35=0,0,IF(C35=D35,1,0)))</f>
        <v>2</v>
      </c>
      <c r="E36" s="142">
        <f>IF(E35&gt;F35,2,IF(E35+F35=0,0,IF(E35=F35,1,0)))</f>
        <v>2</v>
      </c>
      <c r="F36" s="141">
        <f>IF(E35&lt;F35,2,IF(E35+F35=0,0,IF(E35=F35,1,0)))</f>
        <v>0</v>
      </c>
      <c r="G36" s="140"/>
      <c r="H36" s="139"/>
      <c r="I36" s="143">
        <f>IF(I35&gt;J35,2,IF(I35+J35=0,0,IF(I35=J35,1,0)))</f>
        <v>2</v>
      </c>
      <c r="J36" s="141">
        <f>IF(I35&lt;J35,2,IF(I35+J35=0,0,IF(I35=J35,1,0)))</f>
        <v>0</v>
      </c>
      <c r="K36" s="143">
        <f>IF(K35&gt;L35,2,IF(K35+L35=0,0,IF(K35=L35,1,0)))</f>
        <v>2</v>
      </c>
      <c r="L36" s="141">
        <f>IF(K35&lt;L35,2,IF(K35+L35=0,0,IF(K35=L35,1,0)))</f>
        <v>0</v>
      </c>
      <c r="M36" s="143">
        <f>IF(M35&gt;N35,2,IF(M35+N35=0,0,IF(M35=N35,1,0)))</f>
        <v>2</v>
      </c>
      <c r="N36" s="141">
        <f>IF(M35&lt;N35,2,IF(M35+N35=0,0,IF(M35=N35,1,0)))</f>
        <v>0</v>
      </c>
      <c r="O36" s="143">
        <f>IF(O35&gt;P35,2,IF(O35+P35=0,0,IF(O35=P35,1,0)))</f>
        <v>2</v>
      </c>
      <c r="P36" s="141">
        <f>IF(O35&lt;P35,2,IF(O35+P35=0,0,IF(O35=P35,1,0)))</f>
        <v>0</v>
      </c>
      <c r="Q36" s="143">
        <f>IF(Q35&gt;R35,2,IF(Q35+R35=0,0,IF(Q35=R35,1,0)))</f>
        <v>0</v>
      </c>
      <c r="R36" s="141">
        <f>IF(Q35&lt;R35,2,IF(Q35+R35=0,0,IF(Q35=R35,1,0)))</f>
        <v>2</v>
      </c>
      <c r="S36" s="143">
        <f>IF(S35&gt;T35,2,IF(S35+T35=0,0,IF(S35=T35,1,0)))</f>
        <v>0</v>
      </c>
      <c r="T36" s="141">
        <f>IF(S35&lt;T35,2,IF(S35+T35=0,0,IF(S35=T35,1,0)))</f>
        <v>2</v>
      </c>
      <c r="U36" s="297">
        <f>SUM(C36,E36,G36,I36,K36,M36,O36,Q36,S36)</f>
        <v>10</v>
      </c>
      <c r="V36" s="298"/>
      <c r="W36" s="288"/>
      <c r="X36" s="296"/>
      <c r="Y36" s="302"/>
    </row>
    <row r="37" spans="1:25" x14ac:dyDescent="0.2">
      <c r="A37" s="291"/>
      <c r="B37" s="293" t="str">
        <f>[1]Beschrieb!$E$9</f>
        <v>BRS Gersweiler 2</v>
      </c>
      <c r="C37" s="153">
        <f>'SpPl. Vorrd.'!AF58</f>
        <v>14</v>
      </c>
      <c r="D37" s="152">
        <f>'SpPl. Vorrd.'!AD58</f>
        <v>9</v>
      </c>
      <c r="E37" s="156">
        <f>'SpPl. Vorrd.'!AF100</f>
        <v>15</v>
      </c>
      <c r="F37" s="155">
        <f>'SpPl. Vorrd.'!AD100</f>
        <v>8</v>
      </c>
      <c r="G37" s="154">
        <f>'SpPl. Vorrd.'!AF65</f>
        <v>7</v>
      </c>
      <c r="H37" s="152">
        <f>'SpPl. Vorrd.'!AD65</f>
        <v>8</v>
      </c>
      <c r="I37" s="147"/>
      <c r="J37" s="146"/>
      <c r="K37" s="154">
        <f>'SpPl. Vorrd.'!AD50</f>
        <v>14</v>
      </c>
      <c r="L37" s="152">
        <f>'SpPl. Vorrd.'!AF50</f>
        <v>10</v>
      </c>
      <c r="M37" s="149">
        <f>'SpPl. Vorrd.'!AD85</f>
        <v>15</v>
      </c>
      <c r="N37" s="148">
        <f>'SpPl. Vorrd.'!AF85</f>
        <v>8</v>
      </c>
      <c r="O37" s="154">
        <f>'SpPl. Vorrd.'!AD73</f>
        <v>11</v>
      </c>
      <c r="P37" s="152">
        <f>'SpPl. Vorrd.'!AF73</f>
        <v>11</v>
      </c>
      <c r="Q37" s="149">
        <f>'SpPl. Vorrd.'!AD29</f>
        <v>13</v>
      </c>
      <c r="R37" s="148">
        <f>'SpPl. Vorrd.'!AF29</f>
        <v>5</v>
      </c>
      <c r="S37" s="151">
        <f>'SpPl. Vorrd.'!AD38</f>
        <v>13</v>
      </c>
      <c r="T37" s="150">
        <f>'SpPl. Vorrd.'!AF38</f>
        <v>10</v>
      </c>
      <c r="U37" s="145">
        <f>SUM(C37,E37,G37,I37,K37,M37,O37,Q37,S37,)</f>
        <v>102</v>
      </c>
      <c r="V37" s="144">
        <f>SUM(D37,F37,H37,J37,L37,N37,P37,R37,T37,)</f>
        <v>69</v>
      </c>
      <c r="W37" s="287">
        <f>U38</f>
        <v>13</v>
      </c>
      <c r="X37" s="295">
        <v>1</v>
      </c>
      <c r="Y37" s="302"/>
    </row>
    <row r="38" spans="1:25" ht="13.5" thickBot="1" x14ac:dyDescent="0.25">
      <c r="A38" s="292"/>
      <c r="B38" s="294"/>
      <c r="C38" s="143">
        <f>IF(C37&gt;D37,2,IF(C37+D37=0,0,IF(C37=D37,1,0)))</f>
        <v>2</v>
      </c>
      <c r="D38" s="141">
        <f>IF(C37&lt;D37,2,IF(C37+D37=0,0,IF(C37=D37,1,0)))</f>
        <v>0</v>
      </c>
      <c r="E38" s="142">
        <f>IF(E37&gt;F37,2,IF(E37+F37=0,0,IF(E37=F37,1,0)))</f>
        <v>2</v>
      </c>
      <c r="F38" s="141">
        <f>IF(E37&lt;F37,2,IF(E37+F37=0,0,IF(E37=F37,1,0)))</f>
        <v>0</v>
      </c>
      <c r="G38" s="142">
        <f>IF(G37&gt;H37,2,IF(G37+H37=0,0,IF(G37=H37,1,0)))</f>
        <v>0</v>
      </c>
      <c r="H38" s="141">
        <f>IF(G37&lt;H37,2,IF(G37+H37=0,0,IF(G37=H37,1,0)))</f>
        <v>2</v>
      </c>
      <c r="I38" s="140"/>
      <c r="J38" s="139"/>
      <c r="K38" s="142">
        <f>IF(K37&gt;L37,2,IF(K37+L37=0,0,IF(K37=L37,1,0)))</f>
        <v>2</v>
      </c>
      <c r="L38" s="141">
        <f>IF(K37&lt;L37,2,IF(K37+L37=0,0,IF(K37=L37,1,0)))</f>
        <v>0</v>
      </c>
      <c r="M38" s="142">
        <f>IF(M37&gt;N37,2,IF(M37+N37=0,0,IF(M37=N37,1,0)))</f>
        <v>2</v>
      </c>
      <c r="N38" s="141">
        <f>IF(M37&lt;N37,2,IF(M37+N37=0,0,IF(M37=N37,1,0)))</f>
        <v>0</v>
      </c>
      <c r="O38" s="142">
        <f>IF(O37&gt;P37,2,IF(O37+P37=0,0,IF(O37=P37,1,0)))</f>
        <v>1</v>
      </c>
      <c r="P38" s="141">
        <f>IF(O37&lt;P37,2,IF(O37+P37=0,0,IF(O37=P37,1,0)))</f>
        <v>1</v>
      </c>
      <c r="Q38" s="142">
        <f>IF(Q37&gt;R37,2,IF(Q37+R37=0,0,IF(Q37=R37,1,0)))</f>
        <v>2</v>
      </c>
      <c r="R38" s="141">
        <f>IF(Q37&lt;R37,2,IF(Q37+R37=0,0,IF(Q37=R37,1,0)))</f>
        <v>0</v>
      </c>
      <c r="S38" s="142">
        <f>IF(S37&gt;T37,2,IF(S37+T37=0,0,IF(S37=T37,1,0)))</f>
        <v>2</v>
      </c>
      <c r="T38" s="141">
        <f>IF(S37&lt;T37,2,IF(S37+T37=0,0,IF(S37=T37,1,0)))</f>
        <v>0</v>
      </c>
      <c r="U38" s="297">
        <f>SUM(C38,E38,G38,I38,K38,M38,O38,Q38,S38)</f>
        <v>13</v>
      </c>
      <c r="V38" s="298"/>
      <c r="W38" s="288"/>
      <c r="X38" s="296"/>
      <c r="Y38" s="302"/>
    </row>
    <row r="39" spans="1:25" x14ac:dyDescent="0.2">
      <c r="A39" s="291"/>
      <c r="B39" s="293" t="str">
        <f>[1]Beschrieb!$F$6</f>
        <v xml:space="preserve">        BRV Berlin</v>
      </c>
      <c r="C39" s="153">
        <f>'SpPl. Vorrd.'!AF22</f>
        <v>11</v>
      </c>
      <c r="D39" s="152">
        <f>'SpPl. Vorrd.'!AD22</f>
        <v>13</v>
      </c>
      <c r="E39" s="156">
        <f>'SpPl. Vorrd.'!AF79</f>
        <v>13</v>
      </c>
      <c r="F39" s="155">
        <f>'SpPl. Vorrd.'!AD79</f>
        <v>11</v>
      </c>
      <c r="G39" s="154">
        <f>'SpPl. Vorrd.'!AF93</f>
        <v>9</v>
      </c>
      <c r="H39" s="152">
        <f>'SpPl. Vorrd.'!AD93</f>
        <v>11</v>
      </c>
      <c r="I39" s="156">
        <f>'SpPl. Vorrd.'!AF50</f>
        <v>10</v>
      </c>
      <c r="J39" s="155">
        <f>'SpPl. Vorrd.'!AD50</f>
        <v>14</v>
      </c>
      <c r="K39" s="147"/>
      <c r="L39" s="146"/>
      <c r="M39" s="156">
        <f>'SpPl. Vorrd.'!AD59</f>
        <v>8</v>
      </c>
      <c r="N39" s="155">
        <f>'SpPl. Vorrd.'!AF59</f>
        <v>11</v>
      </c>
      <c r="O39" s="151">
        <f>'SpPl. Vorrd.'!AD86</f>
        <v>14</v>
      </c>
      <c r="P39" s="150">
        <f>'SpPl. Vorrd.'!AF86</f>
        <v>15</v>
      </c>
      <c r="Q39" s="149">
        <f>'SpPl. Vorrd.'!AD72</f>
        <v>7</v>
      </c>
      <c r="R39" s="148">
        <f>'SpPl. Vorrd.'!AF72</f>
        <v>17</v>
      </c>
      <c r="S39" s="151">
        <f>'SpPl. Vorrd.'!AD30</f>
        <v>7</v>
      </c>
      <c r="T39" s="150">
        <f>'SpPl. Vorrd.'!AF30</f>
        <v>18</v>
      </c>
      <c r="U39" s="145">
        <f>SUM(C39,E39,G39,I39,K39,M39,O39,Q39,S39,)</f>
        <v>79</v>
      </c>
      <c r="V39" s="144">
        <f>SUM(D39,F39,H39,J39,L39,N39,P39,R39,T39,)</f>
        <v>110</v>
      </c>
      <c r="W39" s="287">
        <f>U40</f>
        <v>2</v>
      </c>
      <c r="X39" s="295">
        <v>9</v>
      </c>
      <c r="Y39" s="302"/>
    </row>
    <row r="40" spans="1:25" ht="13.5" thickBot="1" x14ac:dyDescent="0.25">
      <c r="A40" s="292"/>
      <c r="B40" s="294"/>
      <c r="C40" s="143">
        <f>IF(C39&gt;D39,2,IF(C39+D39=0,0,IF(C39=D39,1,0)))</f>
        <v>0</v>
      </c>
      <c r="D40" s="141">
        <f>IF(C39&lt;D39,2,IF(C39+D39=0,0,IF(C39=D39,1,0)))</f>
        <v>2</v>
      </c>
      <c r="E40" s="142">
        <f>IF(E39&gt;F39,2,IF(E39+F39=0,0,IF(E39=F39,1,0)))</f>
        <v>2</v>
      </c>
      <c r="F40" s="141">
        <f>IF(E39&lt;F39,2,IF(E39+F39=0,0,IF(E39=F39,1,0)))</f>
        <v>0</v>
      </c>
      <c r="G40" s="142">
        <f>IF(G39&gt;H39,2,IF(G39+H39=0,0,IF(G39=H39,1,0)))</f>
        <v>0</v>
      </c>
      <c r="H40" s="141">
        <f>IF(G39&lt;H39,2,IF(G39+H39=0,0,IF(G39=H39,1,0)))</f>
        <v>2</v>
      </c>
      <c r="I40" s="142">
        <f>IF(I39&gt;J39,2,IF(I39+J39=0,0,IF(I39=J39,1,0)))</f>
        <v>0</v>
      </c>
      <c r="J40" s="141">
        <f>IF(I39&lt;J39,2,IF(I39+J39=0,0,IF(I39=J39,1,0)))</f>
        <v>2</v>
      </c>
      <c r="K40" s="140"/>
      <c r="L40" s="139"/>
      <c r="M40" s="143">
        <f>IF(M39&gt;N39,2,IF(M39+N39=0,0,IF(M39=N39,1,0)))</f>
        <v>0</v>
      </c>
      <c r="N40" s="141">
        <f>IF(M39&lt;N39,2,IF(M39+N39=0,0,IF(M39=N39,1,0)))</f>
        <v>2</v>
      </c>
      <c r="O40" s="143">
        <f>IF(O39&gt;P39,2,IF(O39+P39=0,0,IF(O39=P39,1,0)))</f>
        <v>0</v>
      </c>
      <c r="P40" s="141">
        <f>IF(O39&lt;P39,2,IF(O39+P39=0,0,IF(O39=P39,1,0)))</f>
        <v>2</v>
      </c>
      <c r="Q40" s="143">
        <f>IF(Q39&gt;R39,2,IF(Q39+R39=0,0,IF(Q39=R39,1,0)))</f>
        <v>0</v>
      </c>
      <c r="R40" s="141">
        <f>IF(Q39&lt;R39,2,IF(Q39+R39=0,0,IF(Q39=R39,1,0)))</f>
        <v>2</v>
      </c>
      <c r="S40" s="143">
        <f>IF(S39&gt;T39,2,IF(S39+T39=0,0,IF(S39=T39,1,0)))</f>
        <v>0</v>
      </c>
      <c r="T40" s="141">
        <f>IF(S39&lt;T39,2,IF(S39+T39=0,0,IF(S39=T39,1,0)))</f>
        <v>2</v>
      </c>
      <c r="U40" s="297">
        <f>SUM(C40,E40,G40,I40,K40,M40,O40,Q40,S40)</f>
        <v>2</v>
      </c>
      <c r="V40" s="298"/>
      <c r="W40" s="288"/>
      <c r="X40" s="296"/>
      <c r="Y40" s="302"/>
    </row>
    <row r="41" spans="1:25" x14ac:dyDescent="0.2">
      <c r="A41" s="291"/>
      <c r="B41" s="293" t="str">
        <f>[1]Beschrieb!$F$7</f>
        <v xml:space="preserve">        Rh. Leipzig</v>
      </c>
      <c r="C41" s="153">
        <f>'SpPl. Vorrd.'!AF31</f>
        <v>7</v>
      </c>
      <c r="D41" s="152">
        <f>'SpPl. Vorrd.'!AD31</f>
        <v>9</v>
      </c>
      <c r="E41" s="156">
        <f>'SpPl. Vorrd.'!AF23</f>
        <v>6</v>
      </c>
      <c r="F41" s="155">
        <f>'SpPl. Vorrd.'!AD23</f>
        <v>20</v>
      </c>
      <c r="G41" s="154">
        <f>'SpPl. Vorrd.'!AF78</f>
        <v>4</v>
      </c>
      <c r="H41" s="152">
        <f>'SpPl. Vorrd.'!AD78</f>
        <v>20</v>
      </c>
      <c r="I41" s="156">
        <f>'SpPl. Vorrd.'!AF85</f>
        <v>8</v>
      </c>
      <c r="J41" s="155">
        <f>'SpPl. Vorrd.'!AD85</f>
        <v>15</v>
      </c>
      <c r="K41" s="154">
        <f>'SpPl. Vorrd.'!AF59</f>
        <v>11</v>
      </c>
      <c r="L41" s="152">
        <f>'SpPl. Vorrd.'!AD59</f>
        <v>8</v>
      </c>
      <c r="M41" s="147"/>
      <c r="N41" s="146"/>
      <c r="O41" s="151">
        <f>'SpPl. Vorrd.'!AD51</f>
        <v>7</v>
      </c>
      <c r="P41" s="150">
        <f>'SpPl. Vorrd.'!AF51</f>
        <v>12</v>
      </c>
      <c r="Q41" s="149">
        <f>'SpPl. Vorrd.'!AD94</f>
        <v>9</v>
      </c>
      <c r="R41" s="148">
        <f>'SpPl. Vorrd.'!AF94</f>
        <v>11</v>
      </c>
      <c r="S41" s="151">
        <f>'SpPl. Vorrd.'!AD71</f>
        <v>16</v>
      </c>
      <c r="T41" s="150">
        <f>'SpPl. Vorrd.'!AF71</f>
        <v>9</v>
      </c>
      <c r="U41" s="145">
        <f>SUM(C41,E41,G41,I41,K41,M41,O41,Q41,S41,)</f>
        <v>68</v>
      </c>
      <c r="V41" s="144">
        <f>SUM(D41,F41,H41,J41,L41,N41,P41,R41,T41,)</f>
        <v>104</v>
      </c>
      <c r="W41" s="287">
        <f>U42</f>
        <v>4</v>
      </c>
      <c r="X41" s="295">
        <v>8</v>
      </c>
      <c r="Y41" s="302"/>
    </row>
    <row r="42" spans="1:25" ht="13.5" thickBot="1" x14ac:dyDescent="0.25">
      <c r="A42" s="292"/>
      <c r="B42" s="294"/>
      <c r="C42" s="143">
        <f>IF(C41&gt;D41,2,IF(C41+D41=0,0,IF(C41=D41,1,0)))</f>
        <v>0</v>
      </c>
      <c r="D42" s="141">
        <f>IF(C41&lt;D41,2,IF(C41+D41=0,0,IF(C41=D41,1,0)))</f>
        <v>2</v>
      </c>
      <c r="E42" s="142">
        <f>IF(E41&gt;F41,2,IF(E41+F41=0,0,IF(E41=F41,1,0)))</f>
        <v>0</v>
      </c>
      <c r="F42" s="141">
        <f>IF(E41&lt;F41,2,IF(E41+F41=0,0,IF(E41=F41,1,0)))</f>
        <v>2</v>
      </c>
      <c r="G42" s="142">
        <f>IF(G41&gt;H41,2,IF(G41+H41=0,0,IF(G41=H41,1,0)))</f>
        <v>0</v>
      </c>
      <c r="H42" s="141">
        <f>IF(G41&lt;H41,2,IF(G41+H41=0,0,IF(G41=H41,1,0)))</f>
        <v>2</v>
      </c>
      <c r="I42" s="142">
        <f>IF(I41&gt;J41,2,IF(I41+J41=0,0,IF(I41=J41,1,0)))</f>
        <v>0</v>
      </c>
      <c r="J42" s="141">
        <f>IF(I41&lt;J41,2,IF(I41+J41=0,0,IF(I41=J41,1,0)))</f>
        <v>2</v>
      </c>
      <c r="K42" s="142">
        <f>IF(K41&gt;L41,2,IF(K41+L41=0,0,IF(K41=L41,1,0)))</f>
        <v>2</v>
      </c>
      <c r="L42" s="141">
        <f>IF(K41&lt;L41,2,IF(K41+L41=0,0,IF(K41=L41,1,0)))</f>
        <v>0</v>
      </c>
      <c r="M42" s="140"/>
      <c r="N42" s="139"/>
      <c r="O42" s="142">
        <f>IF(O41&gt;P41,2,IF(O41+P41=0,0,IF(O41=P41,1,0)))</f>
        <v>0</v>
      </c>
      <c r="P42" s="141">
        <f>IF(O41&lt;P41,2,IF(O41+P41=0,0,IF(O41=P41,1,0)))</f>
        <v>2</v>
      </c>
      <c r="Q42" s="142">
        <f>IF(Q41&gt;R41,2,IF(Q41+R41=0,0,IF(Q41=R41,1,0)))</f>
        <v>0</v>
      </c>
      <c r="R42" s="141">
        <f>IF(Q41&lt;R41,2,IF(Q41+R41=0,0,IF(Q41=R41,1,0)))</f>
        <v>2</v>
      </c>
      <c r="S42" s="142">
        <f>IF(S41&gt;T41,2,IF(S41+T41=0,0,IF(S41=T41,1,0)))</f>
        <v>2</v>
      </c>
      <c r="T42" s="141">
        <f>IF(S41&lt;T41,2,IF(S41+T41=0,0,IF(S41=T41,1,0)))</f>
        <v>0</v>
      </c>
      <c r="U42" s="297">
        <f>SUM(C42,E42,G42,I42,K42,M42,O42,Q42,S42)</f>
        <v>4</v>
      </c>
      <c r="V42" s="298"/>
      <c r="W42" s="288"/>
      <c r="X42" s="296"/>
      <c r="Y42" s="302"/>
    </row>
    <row r="43" spans="1:25" x14ac:dyDescent="0.2">
      <c r="A43" s="291"/>
      <c r="B43" s="293" t="str">
        <f>[1]Beschrieb!$F$8</f>
        <v xml:space="preserve">        Grevesmühlen</v>
      </c>
      <c r="C43" s="153">
        <f>'SpPl. Vorrd.'!AF43</f>
        <v>12</v>
      </c>
      <c r="D43" s="152">
        <f>'SpPl. Vorrd.'!AD43</f>
        <v>10</v>
      </c>
      <c r="E43" s="156">
        <f>'SpPl. Vorrd.'!AF36</f>
        <v>9</v>
      </c>
      <c r="F43" s="155">
        <f>'SpPl. Vorrd.'!AD36</f>
        <v>15</v>
      </c>
      <c r="G43" s="154">
        <f>'SpPl. Vorrd.'!AF24</f>
        <v>9</v>
      </c>
      <c r="H43" s="152">
        <f>'SpPl. Vorrd.'!AD24</f>
        <v>17</v>
      </c>
      <c r="I43" s="156">
        <f>'SpPl. Vorrd.'!AF73</f>
        <v>11</v>
      </c>
      <c r="J43" s="155">
        <f>'SpPl. Vorrd.'!AD73</f>
        <v>11</v>
      </c>
      <c r="K43" s="154">
        <f>'SpPl. Vorrd.'!AF86</f>
        <v>15</v>
      </c>
      <c r="L43" s="152">
        <f>'SpPl. Vorrd.'!AD86</f>
        <v>14</v>
      </c>
      <c r="M43" s="156">
        <f>'SpPl. Vorrd.'!AF51</f>
        <v>12</v>
      </c>
      <c r="N43" s="155">
        <f>'SpPl. Vorrd.'!AD51</f>
        <v>7</v>
      </c>
      <c r="O43" s="147"/>
      <c r="P43" s="146"/>
      <c r="Q43" s="149">
        <f>'SpPl. Vorrd.'!AD66</f>
        <v>6</v>
      </c>
      <c r="R43" s="148">
        <f>'SpPl. Vorrd.'!AF66</f>
        <v>16</v>
      </c>
      <c r="S43" s="151">
        <f>'SpPl. Vorrd.'!AD99</f>
        <v>8</v>
      </c>
      <c r="T43" s="150">
        <f>'SpPl. Vorrd.'!AF99</f>
        <v>14</v>
      </c>
      <c r="U43" s="145">
        <f>SUM(C43,E43,G43,I43,K43,M43,O43,Q43,S43,)</f>
        <v>82</v>
      </c>
      <c r="V43" s="144">
        <f>SUM(D43,F43,H43,J43,L43,N43,P43,R43,T43,)</f>
        <v>104</v>
      </c>
      <c r="W43" s="287">
        <f>U44</f>
        <v>7</v>
      </c>
      <c r="X43" s="295">
        <v>7</v>
      </c>
      <c r="Y43" s="302"/>
    </row>
    <row r="44" spans="1:25" ht="13.5" thickBot="1" x14ac:dyDescent="0.25">
      <c r="A44" s="292"/>
      <c r="B44" s="294"/>
      <c r="C44" s="143">
        <f>IF(C43&gt;D43,2,IF(C43+D43=0,0,IF(C43=D43,1,0)))</f>
        <v>2</v>
      </c>
      <c r="D44" s="141">
        <f>IF(C43&lt;D43,2,IF(C43+D43=0,0,IF(C43=D43,1,0)))</f>
        <v>0</v>
      </c>
      <c r="E44" s="142">
        <f>IF(E43&gt;F43,2,IF(E43+F43=0,0,IF(E43=F43,1,0)))</f>
        <v>0</v>
      </c>
      <c r="F44" s="141">
        <f>IF(E43&lt;F43,2,IF(E43+F43=0,0,IF(E43=F43,1,0)))</f>
        <v>2</v>
      </c>
      <c r="G44" s="142">
        <f>IF(G43&gt;H43,2,IF(G43+H43=0,0,IF(G43=H43,1,0)))</f>
        <v>0</v>
      </c>
      <c r="H44" s="141">
        <f>IF(G43&lt;H43,2,IF(G43+H43=0,0,IF(G43=H43,1,0)))</f>
        <v>2</v>
      </c>
      <c r="I44" s="142">
        <f>IF(I43&gt;J43,2,IF(I43+J43=0,0,IF(I43=J43,1,0)))</f>
        <v>1</v>
      </c>
      <c r="J44" s="141">
        <f>IF(I43&lt;J43,2,IF(I43+J43=0,0,IF(I43=J43,1,0)))</f>
        <v>1</v>
      </c>
      <c r="K44" s="142">
        <f>IF(K43&gt;L43,2,IF(K43+L43=0,0,IF(K43=L43,1,0)))</f>
        <v>2</v>
      </c>
      <c r="L44" s="141">
        <f>IF(K43&lt;L43,2,IF(K43+L43=0,0,IF(K43=L43,1,0)))</f>
        <v>0</v>
      </c>
      <c r="M44" s="142">
        <f>IF(M43&gt;N43,2,IF(M43+N43=0,0,IF(M43=N43,1,0)))</f>
        <v>2</v>
      </c>
      <c r="N44" s="141">
        <f>IF(M43&lt;N43,2,IF(M43+N43=0,0,IF(M43=N43,1,0)))</f>
        <v>0</v>
      </c>
      <c r="O44" s="140"/>
      <c r="P44" s="139"/>
      <c r="Q44" s="143">
        <f>IF(Q43&gt;R43,2,IF(Q43+R43=0,0,IF(Q43=R43,1,0)))</f>
        <v>0</v>
      </c>
      <c r="R44" s="141">
        <f>IF(Q43&lt;R43,2,IF(Q43+R43=0,0,IF(Q43=R43,1,0)))</f>
        <v>2</v>
      </c>
      <c r="S44" s="143">
        <f>IF(S43&gt;T43,2,IF(S43+T43=0,0,IF(S43=T43,1,0)))</f>
        <v>0</v>
      </c>
      <c r="T44" s="141">
        <f>IF(S43&lt;T43,2,IF(S43+T43=0,0,IF(S43=T43,1,0)))</f>
        <v>2</v>
      </c>
      <c r="U44" s="297">
        <f>SUM(C44,E44,G44,I44,K44,M44,O44,Q44,S44)</f>
        <v>7</v>
      </c>
      <c r="V44" s="298"/>
      <c r="W44" s="288"/>
      <c r="X44" s="296"/>
      <c r="Y44" s="302"/>
    </row>
    <row r="45" spans="1:25" x14ac:dyDescent="0.2">
      <c r="A45" s="299"/>
      <c r="B45" s="293" t="str">
        <f>[1]Beschrieb!$F$9</f>
        <v xml:space="preserve">        RBA Neumarkt</v>
      </c>
      <c r="C45" s="153">
        <f>'SpPl. Vorrd.'!AF87</f>
        <v>9</v>
      </c>
      <c r="D45" s="152">
        <f>'SpPl. Vorrd.'!AD87</f>
        <v>10</v>
      </c>
      <c r="E45" s="149">
        <f>'SpPl. Vorrd.'!AF44</f>
        <v>10</v>
      </c>
      <c r="F45" s="148">
        <f>'SpPl. Vorrd.'!AD44</f>
        <v>9</v>
      </c>
      <c r="G45" s="154">
        <f>'SpPl. Vorrd.'!AF37</f>
        <v>19</v>
      </c>
      <c r="H45" s="152">
        <f>'SpPl. Vorrd.'!AD37</f>
        <v>5</v>
      </c>
      <c r="I45" s="156">
        <f>'SpPl. Vorrd.'!AF29</f>
        <v>5</v>
      </c>
      <c r="J45" s="155">
        <f>'SpPl. Vorrd.'!AD29</f>
        <v>13</v>
      </c>
      <c r="K45" s="154">
        <f>'SpPl. Vorrd.'!AF72</f>
        <v>17</v>
      </c>
      <c r="L45" s="152">
        <f>'SpPl. Vorrd.'!AD72</f>
        <v>7</v>
      </c>
      <c r="M45" s="156">
        <f>'SpPl. Vorrd.'!AF94</f>
        <v>11</v>
      </c>
      <c r="N45" s="155">
        <f>'SpPl. Vorrd.'!AD94</f>
        <v>9</v>
      </c>
      <c r="O45" s="154">
        <f>'SpPl. Vorrd.'!AF66</f>
        <v>16</v>
      </c>
      <c r="P45" s="152">
        <f>'SpPl. Vorrd.'!AD66</f>
        <v>6</v>
      </c>
      <c r="Q45" s="147"/>
      <c r="R45" s="146"/>
      <c r="S45" s="151">
        <f>'SpPl. Vorrd.'!AD52</f>
        <v>13</v>
      </c>
      <c r="T45" s="150">
        <f>'SpPl. Vorrd.'!AF52</f>
        <v>10</v>
      </c>
      <c r="U45" s="145">
        <f>SUM(C45,E45,G45,I45,K45,M45,O45,Q45,S45,)</f>
        <v>100</v>
      </c>
      <c r="V45" s="144">
        <f>SUM(D45,F45,H45,J45,L45,N45,P45,R45,T45,)</f>
        <v>69</v>
      </c>
      <c r="W45" s="287">
        <f>U46</f>
        <v>12</v>
      </c>
      <c r="X45" s="295">
        <v>2</v>
      </c>
      <c r="Y45" s="302"/>
    </row>
    <row r="46" spans="1:25" ht="13.5" thickBot="1" x14ac:dyDescent="0.25">
      <c r="A46" s="300"/>
      <c r="B46" s="294"/>
      <c r="C46" s="143">
        <f>IF(C45&gt;D45,2,IF(C45+D45=0,0,IF(C45=D45,1,0)))</f>
        <v>0</v>
      </c>
      <c r="D46" s="141">
        <f>IF(C45&lt;D45,2,IF(C45+D45=0,0,IF(C45=D45,1,0)))</f>
        <v>2</v>
      </c>
      <c r="E46" s="142">
        <f>IF(E45&gt;F45,2,IF(E45+F45=0,0,IF(E45=F45,1,0)))</f>
        <v>2</v>
      </c>
      <c r="F46" s="141">
        <f>IF(E45&lt;F45,2,IF(E45+F45=0,0,IF(E45=F45,1,0)))</f>
        <v>0</v>
      </c>
      <c r="G46" s="142">
        <f>IF(G45&gt;H45,2,IF(G45+H45=0,0,IF(G45=H45,1,0)))</f>
        <v>2</v>
      </c>
      <c r="H46" s="141">
        <f>IF(G45&lt;H45,2,IF(G45+H45=0,0,IF(G45=H45,1,0)))</f>
        <v>0</v>
      </c>
      <c r="I46" s="142">
        <f>IF(I45&gt;J45,2,IF(I45+J45=0,0,IF(I45=J45,1,0)))</f>
        <v>0</v>
      </c>
      <c r="J46" s="141">
        <f>IF(I45&lt;J45,2,IF(I45+J45=0,0,IF(I45=J45,1,0)))</f>
        <v>2</v>
      </c>
      <c r="K46" s="142">
        <f>IF(K45&gt;L45,2,IF(K45+L45=0,0,IF(K45=L45,1,0)))</f>
        <v>2</v>
      </c>
      <c r="L46" s="141">
        <f>IF(K45&lt;L45,2,IF(K45+L45=0,0,IF(K45=L45,1,0)))</f>
        <v>0</v>
      </c>
      <c r="M46" s="142">
        <f>IF(M45&gt;N45,2,IF(M45+N45=0,0,IF(M45=N45,1,0)))</f>
        <v>2</v>
      </c>
      <c r="N46" s="141">
        <f>IF(M45&lt;N45,2,IF(M45+N45=0,0,IF(M45=N45,1,0)))</f>
        <v>0</v>
      </c>
      <c r="O46" s="142">
        <f>IF(O45&gt;P45,2,IF(O45+P45=0,0,IF(O45=P45,1,0)))</f>
        <v>2</v>
      </c>
      <c r="P46" s="141">
        <f>IF(O45&lt;P45,2,IF(O45+P45=0,0,IF(O45=P45,1,0)))</f>
        <v>0</v>
      </c>
      <c r="Q46" s="140"/>
      <c r="R46" s="139"/>
      <c r="S46" s="142">
        <f>IF(S45&gt;T45,2,IF(S45+T45=0,0,IF(S45=T45,1,0)))</f>
        <v>2</v>
      </c>
      <c r="T46" s="141">
        <f>IF(S45&lt;T45,2,IF(S45+T45=0,0,IF(S45=T45,1,0)))</f>
        <v>0</v>
      </c>
      <c r="U46" s="297">
        <f>SUM(C46,E46,G46,I46,K46,M46,O46,Q46,S46)</f>
        <v>12</v>
      </c>
      <c r="V46" s="298"/>
      <c r="W46" s="288"/>
      <c r="X46" s="296"/>
      <c r="Y46" s="302"/>
    </row>
    <row r="47" spans="1:25" x14ac:dyDescent="0.2">
      <c r="A47" s="291"/>
      <c r="B47" s="293" t="str">
        <f>[1]Beschrieb!$F$10</f>
        <v xml:space="preserve">        BSG Mettmann</v>
      </c>
      <c r="C47" s="153">
        <f>'SpPl. Vorrd.'!AF80</f>
        <v>12</v>
      </c>
      <c r="D47" s="152">
        <f>'SpPl. Vorrd.'!AD80</f>
        <v>9</v>
      </c>
      <c r="E47" s="149">
        <f>'SpPl. Vorrd.'!AF92</f>
        <v>11</v>
      </c>
      <c r="F47" s="148">
        <f>'SpPl. Vorrd.'!AD92</f>
        <v>13</v>
      </c>
      <c r="G47" s="151">
        <f>'SpPl. Vorrd.'!AF45</f>
        <v>12</v>
      </c>
      <c r="H47" s="150">
        <f>'SpPl. Vorrd.'!AD45</f>
        <v>8</v>
      </c>
      <c r="I47" s="149">
        <f>'SpPl. Vorrd.'!AF38</f>
        <v>10</v>
      </c>
      <c r="J47" s="148">
        <f>'SpPl. Vorrd.'!AD38</f>
        <v>13</v>
      </c>
      <c r="K47" s="151">
        <f>'SpPl. Vorrd.'!AF30</f>
        <v>18</v>
      </c>
      <c r="L47" s="150">
        <f>'SpPl. Vorrd.'!AD30</f>
        <v>7</v>
      </c>
      <c r="M47" s="149">
        <f>'SpPl. Vorrd.'!AF71</f>
        <v>9</v>
      </c>
      <c r="N47" s="148">
        <f>'SpPl. Vorrd.'!AD71</f>
        <v>16</v>
      </c>
      <c r="O47" s="151">
        <f>'SpPl. Vorrd.'!AF99</f>
        <v>14</v>
      </c>
      <c r="P47" s="150">
        <f>'SpPl. Vorrd.'!AD99</f>
        <v>8</v>
      </c>
      <c r="Q47" s="149">
        <f>'SpPl. Vorrd.'!AF52</f>
        <v>10</v>
      </c>
      <c r="R47" s="148">
        <f>'SpPl. Vorrd.'!AD52</f>
        <v>13</v>
      </c>
      <c r="S47" s="147"/>
      <c r="T47" s="146"/>
      <c r="U47" s="145">
        <f>SUM(C47,E47,G47,I47,K47,M47,O47,Q47,S47,)</f>
        <v>96</v>
      </c>
      <c r="V47" s="144">
        <f>SUM(D47,F47,H47,J47,L47,N47,P47,R47,T47,)</f>
        <v>87</v>
      </c>
      <c r="W47" s="287">
        <f>U48</f>
        <v>8</v>
      </c>
      <c r="X47" s="295">
        <v>5</v>
      </c>
      <c r="Y47" s="302"/>
    </row>
    <row r="48" spans="1:25" ht="13.5" thickBot="1" x14ac:dyDescent="0.25">
      <c r="A48" s="292"/>
      <c r="B48" s="294"/>
      <c r="C48" s="143">
        <f>IF(C47&gt;D47,2,IF(C47+D47=0,0,IF(C47=D47,1,0)))</f>
        <v>2</v>
      </c>
      <c r="D48" s="141">
        <f>IF(C47&lt;D47,2,IF(C47+D47=0,0,IF(C47=D47,1,0)))</f>
        <v>0</v>
      </c>
      <c r="E48" s="142">
        <f>IF(E47&gt;F47,2,IF(E47+F47=0,0,IF(E47=F47,1,0)))</f>
        <v>0</v>
      </c>
      <c r="F48" s="141">
        <f>IF(E47&lt;F47,2,IF(E47+F47=0,0,IF(E47=F47,1,0)))</f>
        <v>2</v>
      </c>
      <c r="G48" s="142">
        <f>IF(G47&gt;H47,2,IF(G47+H47=0,0,IF(G47=H47,1,0)))</f>
        <v>2</v>
      </c>
      <c r="H48" s="141">
        <f>IF(G47&lt;H47,2,IF(G47+H47=0,0,IF(G47=H47,1,0)))</f>
        <v>0</v>
      </c>
      <c r="I48" s="142">
        <f>IF(I47&gt;J47,2,IF(I47+J47=0,0,IF(I47=J47,1,0)))</f>
        <v>0</v>
      </c>
      <c r="J48" s="141">
        <f>IF(I47&lt;J47,2,IF(I47+J47=0,0,IF(I47=J47,1,0)))</f>
        <v>2</v>
      </c>
      <c r="K48" s="142">
        <f>IF(K47&gt;L47,2,IF(K47+L47=0,0,IF(K47=L47,1,0)))</f>
        <v>2</v>
      </c>
      <c r="L48" s="141">
        <f>IF(K47&lt;L47,2,IF(K47+L47=0,0,IF(K47=L47,1,0)))</f>
        <v>0</v>
      </c>
      <c r="M48" s="142">
        <f>IF(M47&gt;N47,2,IF(M47+N47=0,0,IF(M47=N47,1,0)))</f>
        <v>0</v>
      </c>
      <c r="N48" s="141">
        <f>IF(M47&lt;N47,2,IF(M47+N47=0,0,IF(M47=N47,1,0)))</f>
        <v>2</v>
      </c>
      <c r="O48" s="142">
        <f>IF(O47&gt;P47,2,IF(O47+P47=0,0,IF(O47=P47,1,0)))</f>
        <v>2</v>
      </c>
      <c r="P48" s="141">
        <f>IF(O47&lt;P47,2,IF(O47+P47=0,0,IF(O47=P47,1,0)))</f>
        <v>0</v>
      </c>
      <c r="Q48" s="142">
        <f>IF(Q47&gt;R47,2,IF(Q47+R47=0,0,IF(Q47=R47,1,0)))</f>
        <v>0</v>
      </c>
      <c r="R48" s="141">
        <f>IF(Q47&lt;R47,2,IF(Q47+R47=0,0,IF(Q47=R47,1,0)))</f>
        <v>2</v>
      </c>
      <c r="S48" s="140"/>
      <c r="T48" s="139"/>
      <c r="U48" s="297">
        <f>SUM(C48,E48,G48,I48,K48,M48,O48,Q48,S48)</f>
        <v>8</v>
      </c>
      <c r="V48" s="298"/>
      <c r="W48" s="288"/>
      <c r="X48" s="296"/>
      <c r="Y48" s="302"/>
    </row>
    <row r="49" spans="1:25" ht="13.5" thickBot="1" x14ac:dyDescent="0.25">
      <c r="A49" s="289"/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0"/>
      <c r="R49" s="290"/>
      <c r="S49" s="290"/>
      <c r="T49" s="290"/>
      <c r="U49" s="290"/>
      <c r="V49" s="290"/>
      <c r="W49" s="290"/>
      <c r="X49" s="290"/>
      <c r="Y49" s="303"/>
    </row>
  </sheetData>
  <sheetProtection password="B5DC" sheet="1"/>
  <mergeCells count="130">
    <mergeCell ref="B16:B17"/>
    <mergeCell ref="B18:B19"/>
    <mergeCell ref="A20:A21"/>
    <mergeCell ref="W18:W19"/>
    <mergeCell ref="W20:W21"/>
    <mergeCell ref="C3:D4"/>
    <mergeCell ref="B3:B4"/>
    <mergeCell ref="B6:B7"/>
    <mergeCell ref="X3:X4"/>
    <mergeCell ref="U4:V4"/>
    <mergeCell ref="O3:P4"/>
    <mergeCell ref="W3:W4"/>
    <mergeCell ref="Q3:R4"/>
    <mergeCell ref="S3:T4"/>
    <mergeCell ref="U3:V3"/>
    <mergeCell ref="X12:X13"/>
    <mergeCell ref="U13:V13"/>
    <mergeCell ref="A14:A15"/>
    <mergeCell ref="X14:X15"/>
    <mergeCell ref="U15:V15"/>
    <mergeCell ref="A24:X24"/>
    <mergeCell ref="X6:X7"/>
    <mergeCell ref="U7:V7"/>
    <mergeCell ref="A6:A7"/>
    <mergeCell ref="X20:X21"/>
    <mergeCell ref="U21:V21"/>
    <mergeCell ref="A22:A23"/>
    <mergeCell ref="X22:X23"/>
    <mergeCell ref="U23:V23"/>
    <mergeCell ref="B20:B21"/>
    <mergeCell ref="B12:B13"/>
    <mergeCell ref="B14:B15"/>
    <mergeCell ref="B22:B23"/>
    <mergeCell ref="A16:A17"/>
    <mergeCell ref="X16:X17"/>
    <mergeCell ref="U17:V17"/>
    <mergeCell ref="A18:A19"/>
    <mergeCell ref="X18:X19"/>
    <mergeCell ref="U19:V19"/>
    <mergeCell ref="A31:A32"/>
    <mergeCell ref="B31:B32"/>
    <mergeCell ref="X31:X32"/>
    <mergeCell ref="U32:V32"/>
    <mergeCell ref="W31:W32"/>
    <mergeCell ref="D2:T2"/>
    <mergeCell ref="U2:X2"/>
    <mergeCell ref="A1:X1"/>
    <mergeCell ref="Y1:Y24"/>
    <mergeCell ref="A3:A4"/>
    <mergeCell ref="E3:F4"/>
    <mergeCell ref="G3:H4"/>
    <mergeCell ref="I3:J4"/>
    <mergeCell ref="K3:L4"/>
    <mergeCell ref="M3:N4"/>
    <mergeCell ref="A8:A9"/>
    <mergeCell ref="X8:X9"/>
    <mergeCell ref="U9:V9"/>
    <mergeCell ref="A10:A11"/>
    <mergeCell ref="X10:X11"/>
    <mergeCell ref="U11:V11"/>
    <mergeCell ref="B8:B9"/>
    <mergeCell ref="B10:B11"/>
    <mergeCell ref="A12:A13"/>
    <mergeCell ref="A33:A34"/>
    <mergeCell ref="B33:B34"/>
    <mergeCell ref="X33:X34"/>
    <mergeCell ref="U34:V34"/>
    <mergeCell ref="W33:W34"/>
    <mergeCell ref="Y26:Y49"/>
    <mergeCell ref="D27:T27"/>
    <mergeCell ref="U27:X27"/>
    <mergeCell ref="A28:A29"/>
    <mergeCell ref="C28:D29"/>
    <mergeCell ref="E28:F29"/>
    <mergeCell ref="G28:H29"/>
    <mergeCell ref="I28:J29"/>
    <mergeCell ref="K28:L29"/>
    <mergeCell ref="B28:B29"/>
    <mergeCell ref="S28:T29"/>
    <mergeCell ref="U28:V28"/>
    <mergeCell ref="W28:W29"/>
    <mergeCell ref="A26:X26"/>
    <mergeCell ref="X28:X29"/>
    <mergeCell ref="U29:V29"/>
    <mergeCell ref="M28:N29"/>
    <mergeCell ref="O28:P29"/>
    <mergeCell ref="Q28:R29"/>
    <mergeCell ref="A37:A38"/>
    <mergeCell ref="B37:B38"/>
    <mergeCell ref="X37:X38"/>
    <mergeCell ref="U38:V38"/>
    <mergeCell ref="W37:W38"/>
    <mergeCell ref="A35:A36"/>
    <mergeCell ref="B35:B36"/>
    <mergeCell ref="X35:X36"/>
    <mergeCell ref="U36:V36"/>
    <mergeCell ref="W35:W36"/>
    <mergeCell ref="B45:B46"/>
    <mergeCell ref="X45:X46"/>
    <mergeCell ref="U46:V46"/>
    <mergeCell ref="W45:W46"/>
    <mergeCell ref="A39:A40"/>
    <mergeCell ref="B39:B40"/>
    <mergeCell ref="X39:X40"/>
    <mergeCell ref="U40:V40"/>
    <mergeCell ref="W39:W40"/>
    <mergeCell ref="W22:W23"/>
    <mergeCell ref="W6:W7"/>
    <mergeCell ref="W8:W9"/>
    <mergeCell ref="W10:W11"/>
    <mergeCell ref="W12:W13"/>
    <mergeCell ref="W14:W15"/>
    <mergeCell ref="W16:W17"/>
    <mergeCell ref="A49:X49"/>
    <mergeCell ref="A41:A42"/>
    <mergeCell ref="B41:B42"/>
    <mergeCell ref="X41:X42"/>
    <mergeCell ref="U42:V42"/>
    <mergeCell ref="W41:W42"/>
    <mergeCell ref="A47:A48"/>
    <mergeCell ref="B47:B48"/>
    <mergeCell ref="X47:X48"/>
    <mergeCell ref="U48:V48"/>
    <mergeCell ref="W47:W48"/>
    <mergeCell ref="A43:A44"/>
    <mergeCell ref="B43:B44"/>
    <mergeCell ref="X43:X44"/>
    <mergeCell ref="U44:V44"/>
    <mergeCell ref="W43:W44"/>
    <mergeCell ref="A45:A46"/>
  </mergeCells>
  <pageMargins left="0.47244094488188981" right="0.19685039370078741" top="0.23622047244094491" bottom="0.51181102362204722" header="0.19685039370078741" footer="0.27559055118110237"/>
  <pageSetup paperSize="9" orientation="portrait" r:id="rId1"/>
  <headerFooter alignWithMargins="0">
    <oddFooter>&amp;L&amp;6Erstellt von Erich Zänger
am &amp;D, &amp;T&amp;R&amp;6&amp;F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tabSelected="1" workbookViewId="0">
      <selection activeCell="F3" sqref="F3:AA3"/>
    </sheetView>
  </sheetViews>
  <sheetFormatPr baseColWidth="10" defaultColWidth="9.140625" defaultRowHeight="15" x14ac:dyDescent="0.25"/>
  <cols>
    <col min="1" max="1" width="4.42578125" customWidth="1"/>
    <col min="2" max="2" width="3.85546875" customWidth="1"/>
    <col min="3" max="3" width="0.140625" customWidth="1"/>
    <col min="4" max="4" width="5.42578125" customWidth="1"/>
    <col min="5" max="5" width="0.85546875" customWidth="1"/>
    <col min="6" max="8" width="3.5703125" customWidth="1"/>
    <col min="9" max="9" width="3.85546875" customWidth="1"/>
    <col min="10" max="11" width="0.28515625" customWidth="1"/>
    <col min="12" max="12" width="0.5703125" customWidth="1"/>
    <col min="13" max="16" width="3.5703125" customWidth="1"/>
    <col min="17" max="17" width="2.28515625" customWidth="1"/>
    <col min="18" max="18" width="0.5703125" hidden="1" customWidth="1"/>
    <col min="19" max="20" width="3.5703125" customWidth="1"/>
    <col min="21" max="21" width="1" customWidth="1"/>
    <col min="22" max="22" width="2.42578125" hidden="1" customWidth="1"/>
    <col min="23" max="23" width="3.5703125" hidden="1" customWidth="1"/>
    <col min="24" max="27" width="3.5703125" customWidth="1"/>
    <col min="28" max="28" width="0.85546875" customWidth="1"/>
    <col min="29" max="29" width="2.7109375" customWidth="1"/>
    <col min="30" max="30" width="0.42578125" customWidth="1"/>
    <col min="31" max="31" width="3.5703125" customWidth="1"/>
    <col min="32" max="32" width="5.5703125" customWidth="1"/>
    <col min="33" max="33" width="19.85546875" customWidth="1"/>
    <col min="34" max="36" width="10" customWidth="1"/>
  </cols>
  <sheetData>
    <row r="1" spans="1:36" x14ac:dyDescent="0.25">
      <c r="AC1" s="1"/>
      <c r="AE1" s="1"/>
      <c r="AF1" s="2"/>
    </row>
    <row r="2" spans="1:36" x14ac:dyDescent="0.25">
      <c r="AC2" s="1"/>
      <c r="AE2" s="1"/>
      <c r="AF2" s="2"/>
    </row>
    <row r="3" spans="1:36" ht="15.75" x14ac:dyDescent="0.25">
      <c r="F3" s="356" t="s">
        <v>140</v>
      </c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C3" s="1"/>
      <c r="AE3" s="1"/>
      <c r="AF3" s="2"/>
      <c r="AH3" s="357" t="s">
        <v>0</v>
      </c>
      <c r="AI3" s="357"/>
      <c r="AJ3" s="357"/>
    </row>
    <row r="4" spans="1:36" x14ac:dyDescent="0.25">
      <c r="AC4" s="1"/>
      <c r="AE4" s="1"/>
      <c r="AF4" s="2"/>
      <c r="AH4" s="357"/>
      <c r="AI4" s="357"/>
      <c r="AJ4" s="357"/>
    </row>
    <row r="5" spans="1:36" ht="15.75" thickBot="1" x14ac:dyDescent="0.3">
      <c r="AC5" s="1"/>
      <c r="AE5" s="1"/>
      <c r="AF5" s="2"/>
    </row>
    <row r="6" spans="1:36" ht="15.75" thickBot="1" x14ac:dyDescent="0.3">
      <c r="A6" s="358" t="s">
        <v>1</v>
      </c>
      <c r="B6" s="359"/>
      <c r="C6" s="3"/>
      <c r="D6" s="360" t="s">
        <v>2</v>
      </c>
      <c r="E6" s="4"/>
      <c r="F6" s="362" t="s">
        <v>3</v>
      </c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4"/>
      <c r="S6" s="368" t="s">
        <v>4</v>
      </c>
      <c r="T6" s="369"/>
      <c r="U6" s="369"/>
      <c r="V6" s="369"/>
      <c r="W6" s="370"/>
      <c r="X6" s="368" t="s">
        <v>5</v>
      </c>
      <c r="Y6" s="369"/>
      <c r="Z6" s="369"/>
      <c r="AA6" s="370"/>
      <c r="AB6" s="5"/>
      <c r="AC6" s="368" t="s">
        <v>6</v>
      </c>
      <c r="AD6" s="369"/>
      <c r="AE6" s="370"/>
      <c r="AF6" s="2"/>
      <c r="AH6" s="6" t="s">
        <v>7</v>
      </c>
      <c r="AI6" s="374" t="str">
        <f>IF(AC31&gt;AE31,F31,M31)</f>
        <v>BRS Gersweiler 2</v>
      </c>
      <c r="AJ6" s="374"/>
    </row>
    <row r="7" spans="1:36" ht="18.75" thickBot="1" x14ac:dyDescent="0.3">
      <c r="A7" s="7" t="s">
        <v>8</v>
      </c>
      <c r="B7" s="8" t="s">
        <v>9</v>
      </c>
      <c r="C7" s="3"/>
      <c r="D7" s="361"/>
      <c r="E7" s="4"/>
      <c r="F7" s="365"/>
      <c r="G7" s="366"/>
      <c r="H7" s="366"/>
      <c r="I7" s="366"/>
      <c r="J7" s="366"/>
      <c r="K7" s="366"/>
      <c r="L7" s="366"/>
      <c r="M7" s="366"/>
      <c r="N7" s="366"/>
      <c r="O7" s="366"/>
      <c r="P7" s="366"/>
      <c r="Q7" s="366"/>
      <c r="R7" s="367"/>
      <c r="S7" s="371"/>
      <c r="T7" s="372"/>
      <c r="U7" s="372"/>
      <c r="V7" s="372"/>
      <c r="W7" s="373"/>
      <c r="X7" s="371"/>
      <c r="Y7" s="372"/>
      <c r="Z7" s="372"/>
      <c r="AA7" s="373"/>
      <c r="AB7" s="5"/>
      <c r="AC7" s="371"/>
      <c r="AD7" s="372"/>
      <c r="AE7" s="373"/>
      <c r="AF7" s="2"/>
      <c r="AH7" s="6"/>
      <c r="AI7" s="76"/>
      <c r="AJ7" s="76"/>
    </row>
    <row r="8" spans="1:36" ht="15.75" x14ac:dyDescent="0.25">
      <c r="AC8" s="1"/>
      <c r="AE8" s="1"/>
      <c r="AF8" s="2"/>
      <c r="AH8" s="6" t="s">
        <v>10</v>
      </c>
      <c r="AI8" s="375" t="s">
        <v>141</v>
      </c>
      <c r="AJ8" s="375"/>
    </row>
    <row r="9" spans="1:36" ht="15.75" x14ac:dyDescent="0.25">
      <c r="A9" s="9">
        <v>73</v>
      </c>
      <c r="B9" s="376" t="s">
        <v>11</v>
      </c>
      <c r="C9" s="10"/>
      <c r="D9" s="9">
        <v>1</v>
      </c>
      <c r="E9" s="11"/>
      <c r="F9" s="377" t="s">
        <v>141</v>
      </c>
      <c r="G9" s="378"/>
      <c r="H9" s="378"/>
      <c r="I9" s="378"/>
      <c r="J9" s="378"/>
      <c r="K9" s="379"/>
      <c r="L9" s="12"/>
      <c r="M9" s="377" t="s">
        <v>142</v>
      </c>
      <c r="N9" s="378"/>
      <c r="O9" s="378"/>
      <c r="P9" s="378"/>
      <c r="Q9" s="378"/>
      <c r="R9" s="379"/>
      <c r="S9" s="380" t="s">
        <v>12</v>
      </c>
      <c r="T9" s="381"/>
      <c r="U9" s="381"/>
      <c r="V9" s="381"/>
      <c r="W9" s="382"/>
      <c r="X9" s="389" t="s">
        <v>90</v>
      </c>
      <c r="Y9" s="390"/>
      <c r="Z9" s="390"/>
      <c r="AA9" s="391"/>
      <c r="AB9" s="11"/>
      <c r="AC9" s="13">
        <v>12</v>
      </c>
      <c r="AD9" s="14" t="s">
        <v>13</v>
      </c>
      <c r="AE9" s="15">
        <v>11</v>
      </c>
      <c r="AF9" s="2"/>
      <c r="AH9" s="6"/>
      <c r="AI9" s="76"/>
      <c r="AJ9" s="76"/>
    </row>
    <row r="10" spans="1:36" x14ac:dyDescent="0.25">
      <c r="A10" s="9">
        <v>74</v>
      </c>
      <c r="B10" s="376"/>
      <c r="C10" s="10"/>
      <c r="D10" s="9">
        <v>2</v>
      </c>
      <c r="E10" s="11"/>
      <c r="F10" s="377" t="s">
        <v>143</v>
      </c>
      <c r="G10" s="378"/>
      <c r="H10" s="378"/>
      <c r="I10" s="378"/>
      <c r="J10" s="378"/>
      <c r="K10" s="379"/>
      <c r="L10" s="12"/>
      <c r="M10" s="377" t="s">
        <v>144</v>
      </c>
      <c r="N10" s="378"/>
      <c r="O10" s="378"/>
      <c r="P10" s="378"/>
      <c r="Q10" s="378"/>
      <c r="R10" s="379"/>
      <c r="S10" s="383"/>
      <c r="T10" s="384"/>
      <c r="U10" s="384"/>
      <c r="V10" s="384"/>
      <c r="W10" s="385"/>
      <c r="X10" s="389" t="s">
        <v>72</v>
      </c>
      <c r="Y10" s="390"/>
      <c r="Z10" s="390"/>
      <c r="AA10" s="391"/>
      <c r="AB10" s="11"/>
      <c r="AC10" s="13">
        <v>9</v>
      </c>
      <c r="AD10" s="14" t="s">
        <v>13</v>
      </c>
      <c r="AE10" s="15">
        <v>12</v>
      </c>
      <c r="AF10" s="2"/>
      <c r="AH10" s="6" t="s">
        <v>14</v>
      </c>
      <c r="AI10" s="374" t="s">
        <v>142</v>
      </c>
      <c r="AJ10" s="374"/>
    </row>
    <row r="11" spans="1:36" x14ac:dyDescent="0.25">
      <c r="A11" s="9">
        <v>75</v>
      </c>
      <c r="B11" s="376"/>
      <c r="C11" s="10"/>
      <c r="D11" s="9">
        <v>3</v>
      </c>
      <c r="E11" s="11"/>
      <c r="F11" s="377" t="s">
        <v>145</v>
      </c>
      <c r="G11" s="378"/>
      <c r="H11" s="378"/>
      <c r="I11" s="378"/>
      <c r="J11" s="378"/>
      <c r="K11" s="379"/>
      <c r="L11" s="12"/>
      <c r="M11" s="377" t="s">
        <v>146</v>
      </c>
      <c r="N11" s="378"/>
      <c r="O11" s="378"/>
      <c r="P11" s="378"/>
      <c r="Q11" s="378"/>
      <c r="R11" s="379"/>
      <c r="S11" s="386"/>
      <c r="T11" s="387"/>
      <c r="U11" s="387"/>
      <c r="V11" s="387"/>
      <c r="W11" s="388"/>
      <c r="X11" s="389" t="s">
        <v>147</v>
      </c>
      <c r="Y11" s="390"/>
      <c r="Z11" s="390"/>
      <c r="AA11" s="391"/>
      <c r="AB11" s="11"/>
      <c r="AC11" s="13">
        <v>12</v>
      </c>
      <c r="AD11" s="14" t="s">
        <v>13</v>
      </c>
      <c r="AE11" s="15">
        <v>9</v>
      </c>
      <c r="AF11" s="2"/>
      <c r="AH11" s="6"/>
      <c r="AI11" s="77"/>
      <c r="AJ11" s="77"/>
    </row>
    <row r="12" spans="1:36" x14ac:dyDescent="0.25">
      <c r="A12" s="9">
        <v>76</v>
      </c>
      <c r="B12" s="376"/>
      <c r="C12" s="10"/>
      <c r="D12" s="9">
        <v>4</v>
      </c>
      <c r="E12" s="11"/>
      <c r="F12" s="377" t="s">
        <v>148</v>
      </c>
      <c r="G12" s="378"/>
      <c r="H12" s="378"/>
      <c r="I12" s="378"/>
      <c r="J12" s="378"/>
      <c r="K12" s="379"/>
      <c r="L12" s="12"/>
      <c r="M12" s="377" t="s">
        <v>149</v>
      </c>
      <c r="N12" s="378"/>
      <c r="O12" s="378"/>
      <c r="P12" s="378"/>
      <c r="Q12" s="378"/>
      <c r="R12" s="379"/>
      <c r="S12" s="380" t="s">
        <v>15</v>
      </c>
      <c r="T12" s="381"/>
      <c r="U12" s="381"/>
      <c r="V12" s="381"/>
      <c r="W12" s="382"/>
      <c r="X12" s="389" t="s">
        <v>150</v>
      </c>
      <c r="Y12" s="390"/>
      <c r="Z12" s="390"/>
      <c r="AA12" s="391"/>
      <c r="AB12" s="11"/>
      <c r="AC12" s="13">
        <v>19</v>
      </c>
      <c r="AD12" s="14" t="s">
        <v>13</v>
      </c>
      <c r="AE12" s="15">
        <v>7</v>
      </c>
      <c r="AF12" s="2"/>
      <c r="AH12" s="6" t="s">
        <v>16</v>
      </c>
      <c r="AI12" s="392" t="s">
        <v>143</v>
      </c>
      <c r="AJ12" s="392"/>
    </row>
    <row r="13" spans="1:36" x14ac:dyDescent="0.25">
      <c r="A13" s="9">
        <v>77</v>
      </c>
      <c r="B13" s="376"/>
      <c r="C13" s="10"/>
      <c r="D13" s="9">
        <v>5</v>
      </c>
      <c r="E13" s="11"/>
      <c r="F13" s="377" t="s">
        <v>151</v>
      </c>
      <c r="G13" s="378"/>
      <c r="H13" s="378"/>
      <c r="I13" s="378"/>
      <c r="J13" s="378"/>
      <c r="K13" s="379"/>
      <c r="L13" s="12"/>
      <c r="M13" s="377" t="s">
        <v>152</v>
      </c>
      <c r="N13" s="378"/>
      <c r="O13" s="378"/>
      <c r="P13" s="378"/>
      <c r="Q13" s="378"/>
      <c r="R13" s="379"/>
      <c r="S13" s="383"/>
      <c r="T13" s="384"/>
      <c r="U13" s="384"/>
      <c r="V13" s="384"/>
      <c r="W13" s="385"/>
      <c r="X13" s="389" t="s">
        <v>66</v>
      </c>
      <c r="Y13" s="390"/>
      <c r="Z13" s="390"/>
      <c r="AA13" s="391"/>
      <c r="AB13" s="11"/>
      <c r="AC13" s="13">
        <v>9</v>
      </c>
      <c r="AD13" s="14" t="s">
        <v>13</v>
      </c>
      <c r="AE13" s="15">
        <v>19</v>
      </c>
      <c r="AF13" s="2"/>
      <c r="AH13" s="6" t="s">
        <v>17</v>
      </c>
      <c r="AI13" s="392" t="str">
        <f>IF(AC28&gt;AE28,F28,M28)</f>
        <v>VSG Gelsenkirchen</v>
      </c>
      <c r="AJ13" s="392"/>
    </row>
    <row r="14" spans="1:36" x14ac:dyDescent="0.25">
      <c r="A14" s="9">
        <v>78</v>
      </c>
      <c r="B14" s="376"/>
      <c r="C14" s="10"/>
      <c r="D14" s="9">
        <v>6</v>
      </c>
      <c r="E14" s="11"/>
      <c r="F14" s="377" t="s">
        <v>153</v>
      </c>
      <c r="G14" s="378"/>
      <c r="H14" s="378"/>
      <c r="I14" s="378"/>
      <c r="J14" s="378"/>
      <c r="K14" s="379"/>
      <c r="L14" s="12"/>
      <c r="M14" s="377" t="s">
        <v>154</v>
      </c>
      <c r="N14" s="378"/>
      <c r="O14" s="378"/>
      <c r="P14" s="378"/>
      <c r="Q14" s="378"/>
      <c r="R14" s="379"/>
      <c r="S14" s="386"/>
      <c r="T14" s="387"/>
      <c r="U14" s="387"/>
      <c r="V14" s="387"/>
      <c r="W14" s="388"/>
      <c r="X14" s="389" t="s">
        <v>18</v>
      </c>
      <c r="Y14" s="390"/>
      <c r="Z14" s="390"/>
      <c r="AA14" s="391"/>
      <c r="AB14" s="11"/>
      <c r="AC14" s="13">
        <v>15</v>
      </c>
      <c r="AD14" s="14" t="s">
        <v>13</v>
      </c>
      <c r="AE14" s="15">
        <v>13</v>
      </c>
      <c r="AF14" s="2"/>
      <c r="AH14" s="6" t="s">
        <v>19</v>
      </c>
      <c r="AI14" s="392" t="str">
        <f>IF(AC28&lt;AE28,F28,M28)</f>
        <v>TV Markgröningen</v>
      </c>
      <c r="AJ14" s="392"/>
    </row>
    <row r="15" spans="1:36" x14ac:dyDescent="0.25">
      <c r="A15" s="16"/>
      <c r="B15" s="17"/>
      <c r="C15" s="18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9"/>
      <c r="AD15" s="20"/>
      <c r="AE15" s="20"/>
      <c r="AF15" s="21"/>
      <c r="AG15" s="22"/>
      <c r="AH15" s="6" t="s">
        <v>20</v>
      </c>
      <c r="AI15" s="392" t="str">
        <f>IF(AC27&gt;AE27,F27,M27)</f>
        <v>VSG Stadthagen</v>
      </c>
      <c r="AJ15" s="392"/>
    </row>
    <row r="16" spans="1:36" x14ac:dyDescent="0.25">
      <c r="A16" s="9">
        <v>79</v>
      </c>
      <c r="B16" s="376" t="s">
        <v>21</v>
      </c>
      <c r="C16" s="10"/>
      <c r="D16" s="9">
        <v>1</v>
      </c>
      <c r="E16" s="11"/>
      <c r="F16" s="377" t="s">
        <v>12</v>
      </c>
      <c r="G16" s="378"/>
      <c r="H16" s="378"/>
      <c r="I16" s="378"/>
      <c r="J16" s="378"/>
      <c r="K16" s="379"/>
      <c r="L16" s="12"/>
      <c r="M16" s="377" t="s">
        <v>155</v>
      </c>
      <c r="N16" s="378"/>
      <c r="O16" s="378"/>
      <c r="P16" s="378"/>
      <c r="Q16" s="378"/>
      <c r="R16" s="379"/>
      <c r="S16" s="380" t="s">
        <v>22</v>
      </c>
      <c r="T16" s="381"/>
      <c r="U16" s="381"/>
      <c r="V16" s="381"/>
      <c r="W16" s="382"/>
      <c r="X16" s="389" t="s">
        <v>23</v>
      </c>
      <c r="Y16" s="390"/>
      <c r="Z16" s="390"/>
      <c r="AA16" s="391"/>
      <c r="AB16" s="11"/>
      <c r="AC16" s="13">
        <v>16</v>
      </c>
      <c r="AD16" s="14" t="s">
        <v>13</v>
      </c>
      <c r="AE16" s="15">
        <v>9</v>
      </c>
      <c r="AF16" s="2"/>
      <c r="AH16" s="6" t="s">
        <v>24</v>
      </c>
      <c r="AI16" s="392" t="str">
        <f>IF(AC27&lt;AE27,F27,M27)</f>
        <v>BSG Nordwalde</v>
      </c>
      <c r="AJ16" s="392"/>
    </row>
    <row r="17" spans="1:36" x14ac:dyDescent="0.25">
      <c r="A17" s="9">
        <v>80</v>
      </c>
      <c r="B17" s="376"/>
      <c r="C17" s="10"/>
      <c r="D17" s="9">
        <v>2</v>
      </c>
      <c r="E17" s="11"/>
      <c r="F17" s="377" t="s">
        <v>156</v>
      </c>
      <c r="G17" s="378"/>
      <c r="H17" s="378"/>
      <c r="I17" s="378"/>
      <c r="J17" s="378"/>
      <c r="K17" s="379"/>
      <c r="L17" s="12"/>
      <c r="M17" s="377" t="s">
        <v>157</v>
      </c>
      <c r="N17" s="378"/>
      <c r="O17" s="378"/>
      <c r="P17" s="378"/>
      <c r="Q17" s="378"/>
      <c r="R17" s="379"/>
      <c r="S17" s="393" t="s">
        <v>22</v>
      </c>
      <c r="T17" s="393"/>
      <c r="U17" s="393"/>
      <c r="V17" s="393"/>
      <c r="W17" s="393"/>
      <c r="X17" s="389" t="s">
        <v>68</v>
      </c>
      <c r="Y17" s="390"/>
      <c r="Z17" s="390"/>
      <c r="AA17" s="391"/>
      <c r="AB17" s="11"/>
      <c r="AC17" s="13">
        <v>11</v>
      </c>
      <c r="AD17" s="14" t="s">
        <v>13</v>
      </c>
      <c r="AE17" s="15">
        <v>13</v>
      </c>
      <c r="AF17" s="2"/>
      <c r="AH17" s="6" t="s">
        <v>25</v>
      </c>
      <c r="AI17" s="392" t="str">
        <f>IF(AC26&gt;AE26,F26,M26)</f>
        <v>BRS Gersweiler 1</v>
      </c>
      <c r="AJ17" s="392"/>
    </row>
    <row r="18" spans="1:36" x14ac:dyDescent="0.25">
      <c r="A18" s="9"/>
      <c r="B18" s="376"/>
      <c r="C18" s="10"/>
      <c r="D18" s="9"/>
      <c r="E18" s="11"/>
      <c r="F18" s="23"/>
      <c r="G18" s="24"/>
      <c r="H18" s="24"/>
      <c r="I18" s="24"/>
      <c r="J18" s="24"/>
      <c r="K18" s="25"/>
      <c r="L18" s="26"/>
      <c r="M18" s="23"/>
      <c r="N18" s="24"/>
      <c r="O18" s="24"/>
      <c r="P18" s="24"/>
      <c r="Q18" s="24"/>
      <c r="R18" s="25"/>
      <c r="S18" s="27"/>
      <c r="T18" s="28"/>
      <c r="U18" s="28"/>
      <c r="V18" s="28"/>
      <c r="W18" s="29"/>
      <c r="X18" s="30"/>
      <c r="Y18" s="31"/>
      <c r="Z18" s="31"/>
      <c r="AA18" s="32"/>
      <c r="AB18" s="11"/>
      <c r="AC18" s="33"/>
      <c r="AD18" s="34"/>
      <c r="AE18" s="35"/>
      <c r="AF18" s="2"/>
      <c r="AH18" s="6" t="s">
        <v>26</v>
      </c>
      <c r="AI18" s="392" t="str">
        <f>IF(AC26&lt;AE26,F26,M26)</f>
        <v>Rh. Wiesbaden 1</v>
      </c>
      <c r="AJ18" s="392"/>
    </row>
    <row r="19" spans="1:36" ht="16.5" x14ac:dyDescent="0.25">
      <c r="A19" s="36"/>
      <c r="B19" s="376"/>
      <c r="C19" s="10"/>
      <c r="D19" s="36"/>
      <c r="E19" s="37"/>
      <c r="F19" s="38"/>
      <c r="G19" s="39"/>
      <c r="H19" s="39"/>
      <c r="I19" s="39"/>
      <c r="J19" s="39"/>
      <c r="K19" s="40"/>
      <c r="L19" s="41"/>
      <c r="M19" s="38"/>
      <c r="N19" s="39"/>
      <c r="O19" s="39"/>
      <c r="P19" s="39"/>
      <c r="Q19" s="39"/>
      <c r="R19" s="40"/>
      <c r="S19" s="42"/>
      <c r="T19" s="43"/>
      <c r="U19" s="43"/>
      <c r="V19" s="43"/>
      <c r="W19" s="44"/>
      <c r="X19" s="45"/>
      <c r="Y19" s="46"/>
      <c r="Z19" s="46"/>
      <c r="AA19" s="47"/>
      <c r="AB19" s="11"/>
      <c r="AC19" s="48"/>
      <c r="AD19" s="20"/>
      <c r="AE19" s="49"/>
      <c r="AF19" s="2"/>
      <c r="AG19" s="50"/>
      <c r="AH19" s="6" t="s">
        <v>27</v>
      </c>
      <c r="AI19" s="392" t="str">
        <f>IF(AC25&gt;AE25,F25,M25)</f>
        <v>BSG Mettmann</v>
      </c>
      <c r="AJ19" s="392"/>
    </row>
    <row r="20" spans="1:36" ht="16.5" x14ac:dyDescent="0.25">
      <c r="A20" s="51"/>
      <c r="B20" s="376"/>
      <c r="C20" s="10"/>
      <c r="D20" s="52"/>
      <c r="E20" s="37"/>
      <c r="F20" s="53"/>
      <c r="G20" s="54"/>
      <c r="H20" s="54"/>
      <c r="I20" s="54"/>
      <c r="J20" s="54"/>
      <c r="K20" s="55"/>
      <c r="L20" s="41"/>
      <c r="M20" s="53"/>
      <c r="N20" s="54"/>
      <c r="O20" s="54"/>
      <c r="P20" s="54"/>
      <c r="Q20" s="54"/>
      <c r="R20" s="55"/>
      <c r="S20" s="56"/>
      <c r="T20" s="57"/>
      <c r="U20" s="57"/>
      <c r="V20" s="57"/>
      <c r="W20" s="58"/>
      <c r="X20" s="59"/>
      <c r="Y20" s="60"/>
      <c r="Z20" s="60"/>
      <c r="AA20" s="61"/>
      <c r="AB20" s="11"/>
      <c r="AC20" s="62"/>
      <c r="AD20" s="63"/>
      <c r="AE20" s="64"/>
      <c r="AF20" s="65"/>
      <c r="AG20" s="50"/>
      <c r="AH20" s="6" t="s">
        <v>28</v>
      </c>
      <c r="AI20" s="392" t="str">
        <f>IF(AC25&lt;AE25,F25,M25)</f>
        <v>RSG Partenstein</v>
      </c>
      <c r="AJ20" s="392"/>
    </row>
    <row r="21" spans="1:36" ht="16.5" x14ac:dyDescent="0.25">
      <c r="A21" s="9">
        <v>81</v>
      </c>
      <c r="B21" s="376"/>
      <c r="C21" s="10"/>
      <c r="D21" s="66">
        <v>4</v>
      </c>
      <c r="E21" s="37"/>
      <c r="F21" s="394" t="s">
        <v>158</v>
      </c>
      <c r="G21" s="394"/>
      <c r="H21" s="394"/>
      <c r="I21" s="394"/>
      <c r="J21" s="394"/>
      <c r="K21" s="394"/>
      <c r="L21" s="67"/>
      <c r="M21" s="394" t="s">
        <v>15</v>
      </c>
      <c r="N21" s="394"/>
      <c r="O21" s="394"/>
      <c r="P21" s="394"/>
      <c r="Q21" s="394"/>
      <c r="R21" s="394"/>
      <c r="S21" s="395" t="s">
        <v>22</v>
      </c>
      <c r="T21" s="396"/>
      <c r="U21" s="396"/>
      <c r="V21" s="396"/>
      <c r="W21" s="397"/>
      <c r="X21" s="389" t="s">
        <v>60</v>
      </c>
      <c r="Y21" s="390"/>
      <c r="Z21" s="390"/>
      <c r="AA21" s="391"/>
      <c r="AB21" s="11"/>
      <c r="AC21" s="68">
        <v>9</v>
      </c>
      <c r="AD21" s="14" t="s">
        <v>13</v>
      </c>
      <c r="AE21" s="69">
        <v>12</v>
      </c>
      <c r="AF21" s="70" t="s">
        <v>29</v>
      </c>
      <c r="AG21" s="50"/>
      <c r="AH21" s="6" t="s">
        <v>30</v>
      </c>
      <c r="AI21" s="392" t="str">
        <f>IF(AC24&gt;AE24,F24,M24)</f>
        <v>ZGS Berlin</v>
      </c>
      <c r="AJ21" s="392"/>
    </row>
    <row r="22" spans="1:36" x14ac:dyDescent="0.25">
      <c r="A22" s="16"/>
      <c r="B22" s="17"/>
      <c r="C22" s="18"/>
      <c r="D22" s="16"/>
      <c r="E22" s="16"/>
      <c r="F22" s="16"/>
      <c r="G22" s="16"/>
      <c r="H22" s="16"/>
      <c r="I22" s="4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20"/>
      <c r="AD22" s="20"/>
      <c r="AE22" s="20"/>
      <c r="AF22" s="71"/>
      <c r="AG22" s="72"/>
      <c r="AH22" s="6" t="s">
        <v>31</v>
      </c>
      <c r="AI22" s="392" t="str">
        <f>IF(AC24&lt;AE24,F24,M24)</f>
        <v>BRSV Grevesmühlen</v>
      </c>
      <c r="AJ22" s="392"/>
    </row>
    <row r="23" spans="1:36" x14ac:dyDescent="0.25">
      <c r="A23" s="9">
        <v>82</v>
      </c>
      <c r="B23" s="376" t="s">
        <v>32</v>
      </c>
      <c r="C23" s="10"/>
      <c r="D23" s="9">
        <v>1</v>
      </c>
      <c r="E23" s="11"/>
      <c r="F23" s="377" t="str">
        <f>IF(AC16&lt;AE16,F16,M16)</f>
        <v>Rh. Leipzig</v>
      </c>
      <c r="G23" s="378"/>
      <c r="H23" s="378"/>
      <c r="I23" s="378"/>
      <c r="J23" s="378"/>
      <c r="K23" s="379"/>
      <c r="L23" s="12"/>
      <c r="M23" s="377" t="str">
        <f>IF(AC17&lt;AE17,F17,M17)</f>
        <v>Rh. Wiesbaden 2</v>
      </c>
      <c r="N23" s="378"/>
      <c r="O23" s="378"/>
      <c r="P23" s="378"/>
      <c r="Q23" s="378"/>
      <c r="R23" s="379"/>
      <c r="S23" s="380" t="s">
        <v>159</v>
      </c>
      <c r="T23" s="381"/>
      <c r="U23" s="381"/>
      <c r="V23" s="381"/>
      <c r="W23" s="382"/>
      <c r="X23" s="389" t="s">
        <v>160</v>
      </c>
      <c r="Y23" s="390"/>
      <c r="Z23" s="390"/>
      <c r="AA23" s="391"/>
      <c r="AB23" s="11"/>
      <c r="AC23" s="13">
        <v>16</v>
      </c>
      <c r="AD23" s="14" t="s">
        <v>13</v>
      </c>
      <c r="AE23" s="15">
        <v>12</v>
      </c>
      <c r="AF23" s="398" t="s">
        <v>33</v>
      </c>
      <c r="AG23" s="399"/>
      <c r="AH23" s="6" t="s">
        <v>34</v>
      </c>
      <c r="AI23" s="392" t="str">
        <f>IF(AC23&gt;AE23,F23,M23)</f>
        <v>Rh. Leipzig</v>
      </c>
      <c r="AJ23" s="392"/>
    </row>
    <row r="24" spans="1:36" x14ac:dyDescent="0.25">
      <c r="A24" s="9">
        <v>83</v>
      </c>
      <c r="B24" s="376"/>
      <c r="C24" s="10"/>
      <c r="D24" s="9">
        <v>2</v>
      </c>
      <c r="E24" s="11"/>
      <c r="F24" s="377" t="str">
        <f>IF(AC16&gt;AE16,F16,M16)</f>
        <v>ZGS Berlin</v>
      </c>
      <c r="G24" s="378"/>
      <c r="H24" s="378"/>
      <c r="I24" s="378"/>
      <c r="J24" s="378"/>
      <c r="K24" s="379"/>
      <c r="L24" s="12"/>
      <c r="M24" s="377" t="str">
        <f>IF(AC17&gt;AE17,F17,M17)</f>
        <v>BRSV Grevesmühlen</v>
      </c>
      <c r="N24" s="378"/>
      <c r="O24" s="378"/>
      <c r="P24" s="378"/>
      <c r="Q24" s="378"/>
      <c r="R24" s="379"/>
      <c r="S24" s="383"/>
      <c r="T24" s="384"/>
      <c r="U24" s="384"/>
      <c r="V24" s="384"/>
      <c r="W24" s="385"/>
      <c r="X24" s="389" t="s">
        <v>72</v>
      </c>
      <c r="Y24" s="390"/>
      <c r="Z24" s="390"/>
      <c r="AA24" s="391"/>
      <c r="AB24" s="11"/>
      <c r="AC24" s="13">
        <v>10</v>
      </c>
      <c r="AD24" s="14" t="s">
        <v>13</v>
      </c>
      <c r="AE24" s="15">
        <v>7</v>
      </c>
      <c r="AF24" s="398" t="s">
        <v>35</v>
      </c>
      <c r="AG24" s="399"/>
      <c r="AH24" s="6" t="s">
        <v>36</v>
      </c>
      <c r="AI24" s="392" t="str">
        <f>IF(AC23&lt;AE23,F23,M23)</f>
        <v>Rh. Wiesbaden 2</v>
      </c>
      <c r="AJ24" s="392"/>
    </row>
    <row r="25" spans="1:36" x14ac:dyDescent="0.25">
      <c r="A25" s="9">
        <v>84</v>
      </c>
      <c r="B25" s="376"/>
      <c r="C25" s="10"/>
      <c r="D25" s="9">
        <v>3</v>
      </c>
      <c r="E25" s="11"/>
      <c r="F25" s="377" t="str">
        <f>IF(AC13&lt;AE13,F13,M13)</f>
        <v>RSG Partenstein</v>
      </c>
      <c r="G25" s="378"/>
      <c r="H25" s="378"/>
      <c r="I25" s="378"/>
      <c r="J25" s="378"/>
      <c r="K25" s="379"/>
      <c r="L25" s="12"/>
      <c r="M25" s="377" t="str">
        <f>IF(AC14&lt;AE14,F14,M14)</f>
        <v>BSG Mettmann</v>
      </c>
      <c r="N25" s="378"/>
      <c r="O25" s="378"/>
      <c r="P25" s="378"/>
      <c r="Q25" s="378"/>
      <c r="R25" s="379"/>
      <c r="S25" s="386"/>
      <c r="T25" s="387"/>
      <c r="U25" s="387"/>
      <c r="V25" s="387"/>
      <c r="W25" s="388"/>
      <c r="X25" s="389" t="s">
        <v>150</v>
      </c>
      <c r="Y25" s="390"/>
      <c r="Z25" s="390"/>
      <c r="AA25" s="391"/>
      <c r="AB25" s="11"/>
      <c r="AC25" s="13">
        <v>11</v>
      </c>
      <c r="AD25" s="14" t="s">
        <v>13</v>
      </c>
      <c r="AE25" s="15">
        <v>14</v>
      </c>
      <c r="AF25" s="74" t="s">
        <v>37</v>
      </c>
      <c r="AG25" s="73"/>
      <c r="AH25" s="6" t="s">
        <v>38</v>
      </c>
      <c r="AI25" s="392" t="str">
        <f>IF(AC21&gt;AE21,F21,M21)</f>
        <v>BRV Berlin</v>
      </c>
      <c r="AJ25" s="392"/>
    </row>
    <row r="26" spans="1:36" x14ac:dyDescent="0.25">
      <c r="A26" s="9">
        <v>85</v>
      </c>
      <c r="B26" s="376"/>
      <c r="C26" s="10"/>
      <c r="D26" s="9">
        <v>4</v>
      </c>
      <c r="E26" s="11"/>
      <c r="F26" s="377" t="str">
        <f>IF(AC13&gt;AE13,F13,M13)</f>
        <v>Rh. Wiesbaden 1</v>
      </c>
      <c r="G26" s="378"/>
      <c r="H26" s="378"/>
      <c r="I26" s="378"/>
      <c r="J26" s="378"/>
      <c r="K26" s="379"/>
      <c r="L26" s="12"/>
      <c r="M26" s="377" t="str">
        <f>IF(AC14&gt;AE14,F14,M14)</f>
        <v>BRS Gersweiler 1</v>
      </c>
      <c r="N26" s="378"/>
      <c r="O26" s="378"/>
      <c r="P26" s="378"/>
      <c r="Q26" s="378"/>
      <c r="R26" s="379"/>
      <c r="S26" s="380" t="s">
        <v>15</v>
      </c>
      <c r="T26" s="381"/>
      <c r="U26" s="381"/>
      <c r="V26" s="381"/>
      <c r="W26" s="382"/>
      <c r="X26" s="389" t="s">
        <v>71</v>
      </c>
      <c r="Y26" s="390"/>
      <c r="Z26" s="390"/>
      <c r="AA26" s="391"/>
      <c r="AB26" s="11"/>
      <c r="AC26" s="13">
        <v>8</v>
      </c>
      <c r="AD26" s="14" t="s">
        <v>13</v>
      </c>
      <c r="AE26" s="15">
        <v>12</v>
      </c>
      <c r="AF26" s="74" t="s">
        <v>39</v>
      </c>
      <c r="AG26" s="73"/>
      <c r="AH26" s="6" t="s">
        <v>40</v>
      </c>
      <c r="AI26" s="392" t="str">
        <f>IF(AC21&lt;AE21,F21,M21)</f>
        <v>BSG Offenburg</v>
      </c>
      <c r="AJ26" s="392"/>
    </row>
    <row r="27" spans="1:36" x14ac:dyDescent="0.25">
      <c r="A27" s="9">
        <v>86</v>
      </c>
      <c r="B27" s="376"/>
      <c r="C27" s="10"/>
      <c r="D27" s="9">
        <v>5</v>
      </c>
      <c r="E27" s="11"/>
      <c r="F27" s="377" t="str">
        <f>IF(AC11&lt;AE11,F11,M11)</f>
        <v>VSG Stadthagen</v>
      </c>
      <c r="G27" s="378"/>
      <c r="H27" s="378"/>
      <c r="I27" s="378"/>
      <c r="J27" s="378"/>
      <c r="K27" s="379"/>
      <c r="L27" s="12"/>
      <c r="M27" s="377" t="str">
        <f>IF(AC12&lt;AE12,F12,M12)</f>
        <v>BSG Nordwalde</v>
      </c>
      <c r="N27" s="378"/>
      <c r="O27" s="378"/>
      <c r="P27" s="378"/>
      <c r="Q27" s="378"/>
      <c r="R27" s="379"/>
      <c r="S27" s="383"/>
      <c r="T27" s="384"/>
      <c r="U27" s="384"/>
      <c r="V27" s="384"/>
      <c r="W27" s="385"/>
      <c r="X27" s="389" t="s">
        <v>66</v>
      </c>
      <c r="Y27" s="390"/>
      <c r="Z27" s="390"/>
      <c r="AA27" s="391"/>
      <c r="AB27" s="11"/>
      <c r="AC27" s="13">
        <v>15</v>
      </c>
      <c r="AD27" s="14" t="s">
        <v>13</v>
      </c>
      <c r="AE27" s="15">
        <v>8</v>
      </c>
      <c r="AF27" s="74" t="s">
        <v>41</v>
      </c>
      <c r="AG27" s="73"/>
    </row>
    <row r="28" spans="1:36" x14ac:dyDescent="0.25">
      <c r="A28" s="9">
        <v>87</v>
      </c>
      <c r="B28" s="376"/>
      <c r="C28" s="10"/>
      <c r="D28" s="9">
        <v>6</v>
      </c>
      <c r="E28" s="11"/>
      <c r="F28" s="377" t="str">
        <f>IF(AC11&gt;AE11,F11,M11)</f>
        <v>TV Markgröningen</v>
      </c>
      <c r="G28" s="378"/>
      <c r="H28" s="378"/>
      <c r="I28" s="378"/>
      <c r="J28" s="378"/>
      <c r="K28" s="379"/>
      <c r="L28" s="12"/>
      <c r="M28" s="377" t="str">
        <f>IF(AC12&gt;AE12,F12,M12)</f>
        <v>VSG Gelsenkirchen</v>
      </c>
      <c r="N28" s="378"/>
      <c r="O28" s="378"/>
      <c r="P28" s="378"/>
      <c r="Q28" s="378"/>
      <c r="R28" s="379"/>
      <c r="S28" s="386"/>
      <c r="T28" s="387"/>
      <c r="U28" s="387"/>
      <c r="V28" s="387"/>
      <c r="W28" s="388"/>
      <c r="X28" s="389" t="s">
        <v>18</v>
      </c>
      <c r="Y28" s="390"/>
      <c r="Z28" s="390"/>
      <c r="AA28" s="391"/>
      <c r="AB28" s="11"/>
      <c r="AC28" s="13">
        <v>11</v>
      </c>
      <c r="AD28" s="14" t="s">
        <v>13</v>
      </c>
      <c r="AE28" s="15">
        <v>13</v>
      </c>
      <c r="AF28" s="74" t="s">
        <v>42</v>
      </c>
      <c r="AG28" s="73"/>
    </row>
    <row r="29" spans="1:36" ht="30" customHeight="1" x14ac:dyDescent="0.25">
      <c r="A29" s="400"/>
      <c r="B29" s="400"/>
      <c r="C29" s="18"/>
      <c r="D29" s="16"/>
      <c r="E29" s="16"/>
      <c r="F29" s="75" t="s">
        <v>43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20"/>
      <c r="AD29" s="20"/>
      <c r="AE29" s="20"/>
      <c r="AF29" s="71"/>
      <c r="AG29" s="72"/>
      <c r="AH29" s="22"/>
      <c r="AI29" s="22"/>
      <c r="AJ29" s="22"/>
    </row>
    <row r="30" spans="1:36" x14ac:dyDescent="0.25">
      <c r="A30" s="9">
        <v>88</v>
      </c>
      <c r="B30" s="401" t="s">
        <v>44</v>
      </c>
      <c r="C30" s="10"/>
      <c r="D30" s="9">
        <v>1</v>
      </c>
      <c r="E30" s="11"/>
      <c r="F30" s="377" t="str">
        <f>IF(AC9&lt;AE9,F9,M9)</f>
        <v>RBA Neumarkt</v>
      </c>
      <c r="G30" s="378"/>
      <c r="H30" s="378"/>
      <c r="I30" s="378"/>
      <c r="J30" s="378"/>
      <c r="K30" s="379"/>
      <c r="L30" s="12"/>
      <c r="M30" s="377" t="str">
        <f>IF(AC10&lt;AE10,F10,M10)</f>
        <v>BVS Weiden</v>
      </c>
      <c r="N30" s="378"/>
      <c r="O30" s="378"/>
      <c r="P30" s="378"/>
      <c r="Q30" s="378"/>
      <c r="R30" s="379"/>
      <c r="S30" s="395" t="s">
        <v>161</v>
      </c>
      <c r="T30" s="396"/>
      <c r="U30" s="396"/>
      <c r="V30" s="396"/>
      <c r="W30" s="397"/>
      <c r="X30" s="389" t="str">
        <f>[1]Beschrieb!D12</f>
        <v>Schmid K.-H.</v>
      </c>
      <c r="Y30" s="390"/>
      <c r="Z30" s="390"/>
      <c r="AA30" s="391"/>
      <c r="AB30" s="11"/>
      <c r="AC30" s="13">
        <v>10</v>
      </c>
      <c r="AD30" s="14" t="s">
        <v>13</v>
      </c>
      <c r="AE30" s="15">
        <v>9</v>
      </c>
      <c r="AF30" s="74" t="s">
        <v>45</v>
      </c>
      <c r="AG30" s="73"/>
    </row>
    <row r="31" spans="1:36" x14ac:dyDescent="0.25">
      <c r="A31" s="9">
        <v>89</v>
      </c>
      <c r="B31" s="401"/>
      <c r="C31" s="10"/>
      <c r="D31" s="9">
        <v>2</v>
      </c>
      <c r="E31" s="11"/>
      <c r="F31" s="377" t="str">
        <f>IF(AC9&gt;AE9,F9,M9)</f>
        <v>BSSV Köthen</v>
      </c>
      <c r="G31" s="378"/>
      <c r="H31" s="378"/>
      <c r="I31" s="378"/>
      <c r="J31" s="378"/>
      <c r="K31" s="379"/>
      <c r="L31" s="12"/>
      <c r="M31" s="377" t="str">
        <f>IF(AC10&gt;AE10,F10,M10)</f>
        <v>BRS Gersweiler 2</v>
      </c>
      <c r="N31" s="378"/>
      <c r="O31" s="378"/>
      <c r="P31" s="378"/>
      <c r="Q31" s="378"/>
      <c r="R31" s="379"/>
      <c r="S31" s="395" t="s">
        <v>162</v>
      </c>
      <c r="T31" s="396"/>
      <c r="U31" s="396"/>
      <c r="V31" s="396"/>
      <c r="W31" s="397"/>
      <c r="X31" s="389" t="s">
        <v>147</v>
      </c>
      <c r="Y31" s="390"/>
      <c r="Z31" s="390"/>
      <c r="AA31" s="391"/>
      <c r="AB31" s="11"/>
      <c r="AC31" s="13">
        <v>10</v>
      </c>
      <c r="AD31" s="14" t="s">
        <v>13</v>
      </c>
      <c r="AE31" s="15">
        <v>13</v>
      </c>
      <c r="AF31" s="74" t="s">
        <v>46</v>
      </c>
      <c r="AG31" s="73"/>
    </row>
  </sheetData>
  <mergeCells count="93">
    <mergeCell ref="X31:AA31"/>
    <mergeCell ref="X28:AA28"/>
    <mergeCell ref="A29:B29"/>
    <mergeCell ref="B30:B31"/>
    <mergeCell ref="F30:K30"/>
    <mergeCell ref="M30:R30"/>
    <mergeCell ref="S30:W30"/>
    <mergeCell ref="X30:AA30"/>
    <mergeCell ref="F31:K31"/>
    <mergeCell ref="M31:R31"/>
    <mergeCell ref="S31:W31"/>
    <mergeCell ref="B23:B28"/>
    <mergeCell ref="F26:K26"/>
    <mergeCell ref="M26:R26"/>
    <mergeCell ref="S26:W28"/>
    <mergeCell ref="X26:AA26"/>
    <mergeCell ref="AI26:AJ26"/>
    <mergeCell ref="F27:K27"/>
    <mergeCell ref="M27:R27"/>
    <mergeCell ref="X27:AA27"/>
    <mergeCell ref="F28:K28"/>
    <mergeCell ref="M28:R28"/>
    <mergeCell ref="AF23:AG23"/>
    <mergeCell ref="AI23:AJ23"/>
    <mergeCell ref="F24:K24"/>
    <mergeCell ref="M24:R24"/>
    <mergeCell ref="X24:AA24"/>
    <mergeCell ref="AF24:AG24"/>
    <mergeCell ref="AI24:AJ24"/>
    <mergeCell ref="F23:K23"/>
    <mergeCell ref="M23:R23"/>
    <mergeCell ref="S23:W25"/>
    <mergeCell ref="X23:AA23"/>
    <mergeCell ref="F25:K25"/>
    <mergeCell ref="M25:R25"/>
    <mergeCell ref="X25:AA25"/>
    <mergeCell ref="AI25:AJ25"/>
    <mergeCell ref="AI17:AJ17"/>
    <mergeCell ref="AI18:AJ18"/>
    <mergeCell ref="AI19:AJ19"/>
    <mergeCell ref="AI20:AJ20"/>
    <mergeCell ref="AI22:AJ22"/>
    <mergeCell ref="AI15:AJ15"/>
    <mergeCell ref="B16:B21"/>
    <mergeCell ref="F16:K16"/>
    <mergeCell ref="M16:R16"/>
    <mergeCell ref="S16:W16"/>
    <mergeCell ref="X16:AA16"/>
    <mergeCell ref="AI16:AJ16"/>
    <mergeCell ref="F17:K17"/>
    <mergeCell ref="M17:R17"/>
    <mergeCell ref="S17:W17"/>
    <mergeCell ref="F21:K21"/>
    <mergeCell ref="M21:R21"/>
    <mergeCell ref="S21:W21"/>
    <mergeCell ref="X21:AA21"/>
    <mergeCell ref="AI21:AJ21"/>
    <mergeCell ref="X17:AA17"/>
    <mergeCell ref="AI12:AJ12"/>
    <mergeCell ref="F13:K13"/>
    <mergeCell ref="M13:R13"/>
    <mergeCell ref="X13:AA13"/>
    <mergeCell ref="AI13:AJ13"/>
    <mergeCell ref="X11:AA11"/>
    <mergeCell ref="F12:K12"/>
    <mergeCell ref="M12:R12"/>
    <mergeCell ref="S12:W14"/>
    <mergeCell ref="X12:AA12"/>
    <mergeCell ref="AI8:AJ8"/>
    <mergeCell ref="B9:B14"/>
    <mergeCell ref="F9:K9"/>
    <mergeCell ref="M9:R9"/>
    <mergeCell ref="S9:W11"/>
    <mergeCell ref="X9:AA9"/>
    <mergeCell ref="F10:K10"/>
    <mergeCell ref="M10:R10"/>
    <mergeCell ref="X10:AA10"/>
    <mergeCell ref="AI10:AJ10"/>
    <mergeCell ref="F14:K14"/>
    <mergeCell ref="M14:R14"/>
    <mergeCell ref="X14:AA14"/>
    <mergeCell ref="AI14:AJ14"/>
    <mergeCell ref="F11:K11"/>
    <mergeCell ref="M11:R11"/>
    <mergeCell ref="F3:AA3"/>
    <mergeCell ref="AH3:AJ4"/>
    <mergeCell ref="A6:B6"/>
    <mergeCell ref="D6:D7"/>
    <mergeCell ref="F6:R7"/>
    <mergeCell ref="S6:W7"/>
    <mergeCell ref="X6:AA7"/>
    <mergeCell ref="AC6:AE7"/>
    <mergeCell ref="AI6:AJ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SpPl. Vorrd.</vt:lpstr>
      <vt:lpstr>Auswertung</vt:lpstr>
      <vt:lpstr>SpPl. Zw.u.End-Rd.</vt:lpstr>
      <vt:lpstr>'SpPl. Vorrd.'!Drucktitel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 Östreicher</dc:creator>
  <cp:lastModifiedBy>Teddy Östreicher</cp:lastModifiedBy>
  <cp:lastPrinted>2023-08-19T12:49:44Z</cp:lastPrinted>
  <dcterms:created xsi:type="dcterms:W3CDTF">2015-06-05T18:19:34Z</dcterms:created>
  <dcterms:modified xsi:type="dcterms:W3CDTF">2023-08-19T12:50:32Z</dcterms:modified>
</cp:coreProperties>
</file>